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50" sheetId="1" r:id="rId1"/>
    <sheet name="долларовый" sheetId="2" r:id="rId2"/>
    <sheet name="50+ долл в работе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<sst xmlns="http://schemas.openxmlformats.org/spreadsheetml/2006/main" count="1978" uniqueCount="283">
  <si>
    <t>ПРАЙС 50</t>
  </si>
  <si>
    <t>Наименование</t>
  </si>
  <si>
    <t>Аукро</t>
  </si>
  <si>
    <t>Пром</t>
  </si>
  <si>
    <t>ВК</t>
  </si>
  <si>
    <t>7км</t>
  </si>
  <si>
    <t>Цена опт КЛИЕНТЫ</t>
  </si>
  <si>
    <t>Магазины</t>
  </si>
  <si>
    <t>Цена</t>
  </si>
  <si>
    <t>0=</t>
  </si>
  <si>
    <t xml:space="preserve">SLANDO,
 Кидстаф </t>
  </si>
  <si>
    <t>25шт</t>
  </si>
  <si>
    <t>РОЗНИЦА</t>
  </si>
  <si>
    <t>М</t>
  </si>
  <si>
    <t>цена 1</t>
  </si>
  <si>
    <t>цена 2</t>
  </si>
  <si>
    <t>цена 3</t>
  </si>
  <si>
    <t>артикул</t>
  </si>
  <si>
    <t>цена</t>
  </si>
  <si>
    <t>НАБОРЫ</t>
  </si>
  <si>
    <t>Набор шорты+майка Adidas/LV</t>
  </si>
  <si>
    <t>00</t>
  </si>
  <si>
    <t>Набор Лосины+Майка/Футболка Бренд</t>
  </si>
  <si>
    <t>Халат Махра+Сапожки</t>
  </si>
  <si>
    <t>ЛОСИНЫ, ЛЕГГИНСЫ</t>
  </si>
  <si>
    <t>Лосины Карман Змейка</t>
  </si>
  <si>
    <t>Лосины Карман Змейка ФЛИС</t>
  </si>
  <si>
    <t xml:space="preserve">Лосины карман КАМНИ </t>
  </si>
  <si>
    <t>Лосины Карман Пуговки</t>
  </si>
  <si>
    <t>Лосины Карман Пуговки ФЛИС</t>
  </si>
  <si>
    <t>Лосины Тормоза</t>
  </si>
  <si>
    <t>Лосины с тормозами ФЛИС</t>
  </si>
  <si>
    <t>Лосины Бренд YSL, D&amp;G, Chanel</t>
  </si>
  <si>
    <t>Лосины Бренд YSL,D&amp;G,Chanel ФЛИС</t>
  </si>
  <si>
    <t>Лосины Россыпь Камней</t>
  </si>
  <si>
    <t>Лосины Россыпь Камней ФЛИС</t>
  </si>
  <si>
    <t>Лосины Луи Витон Стразы</t>
  </si>
  <si>
    <t>Лосины Луи Витон Стразы ФЛИС</t>
  </si>
  <si>
    <t>Лосины Adidas Стразы</t>
  </si>
  <si>
    <t>Лосины Adidas Стразы ФЛИС</t>
  </si>
  <si>
    <t>Лосины Классика Накладной Карман</t>
  </si>
  <si>
    <t>Лосины Кл.Накладной Карман ФЛИС</t>
  </si>
  <si>
    <t>Лосины Мини</t>
  </si>
  <si>
    <t>Лосины Мини ФЛИС</t>
  </si>
  <si>
    <t>Лосины Яблочки</t>
  </si>
  <si>
    <t>Лосины Яблочки ФЛИС</t>
  </si>
  <si>
    <t xml:space="preserve">Лосины Корсет </t>
  </si>
  <si>
    <t>Лосины Корсет ФЛИС</t>
  </si>
  <si>
    <t>Лосины ШИРОКИЙ ПОЯС</t>
  </si>
  <si>
    <t>Лосины Больших размеров</t>
  </si>
  <si>
    <t>Лосины Змейка</t>
  </si>
  <si>
    <t>Лосины ЗМЕЙКА ФЛИС</t>
  </si>
  <si>
    <t>Лосины Кожанная вставка</t>
  </si>
  <si>
    <t>Лосины Комбинация (кожа спереди)</t>
  </si>
  <si>
    <t xml:space="preserve">Лосины Style эмблема </t>
  </si>
  <si>
    <t xml:space="preserve">Лосины Moschino </t>
  </si>
  <si>
    <t>Лосины Ажур</t>
  </si>
  <si>
    <t>Лосины Кожа Аппликация</t>
  </si>
  <si>
    <t>БРИДЖИ, КАПРИ</t>
  </si>
  <si>
    <t>Капри (Бриджи) Adidas горка</t>
  </si>
  <si>
    <t xml:space="preserve">Капри Триколор </t>
  </si>
  <si>
    <t>ШОРТЫ</t>
  </si>
  <si>
    <t>Шорты летние плащевка</t>
  </si>
  <si>
    <t xml:space="preserve">Шорты Велюр </t>
  </si>
  <si>
    <t>Шорты Велюр Adidas</t>
  </si>
  <si>
    <t>КОМБИНЕЗОНЫ</t>
  </si>
  <si>
    <t>Комбинезон с лямкой</t>
  </si>
  <si>
    <t>ПЛАТЬЯ</t>
  </si>
  <si>
    <t>Платье Фонарик</t>
  </si>
  <si>
    <t>Платье Велюр Пояс пришит</t>
  </si>
  <si>
    <t>Платье Канада</t>
  </si>
  <si>
    <t>Платье Латки</t>
  </si>
  <si>
    <t>Платье Moschino</t>
  </si>
  <si>
    <t>Платье Шанель-Кукуруза</t>
  </si>
  <si>
    <t>Платье Радуга</t>
  </si>
  <si>
    <t>Платье острый воротник</t>
  </si>
  <si>
    <t>Платье GRACE кожа</t>
  </si>
  <si>
    <t>Платье GRACE широкая полоска</t>
  </si>
  <si>
    <t xml:space="preserve">Платье ELEGANCE </t>
  </si>
  <si>
    <t>Платье КОКТЕЙЛЬ</t>
  </si>
  <si>
    <t xml:space="preserve">Платье LEDY STYLE </t>
  </si>
  <si>
    <t>Платье Кожаный рукав</t>
  </si>
  <si>
    <t>Платье КАПЛЯ</t>
  </si>
  <si>
    <t>САРАФАНЫ</t>
  </si>
  <si>
    <t>Платье ВОРОТНИК Полоска</t>
  </si>
  <si>
    <t>Платье ЦВЕТОК</t>
  </si>
  <si>
    <t>Платье ЖЕМЧУГ</t>
  </si>
  <si>
    <t>Сарафан Греческий в пол</t>
  </si>
  <si>
    <t>Сарафан ПОЛОСКА</t>
  </si>
  <si>
    <t>Шифоновое Платье-Сарафан Бант</t>
  </si>
  <si>
    <t>Платье ОБЛАКО Шифон</t>
  </si>
  <si>
    <t xml:space="preserve">Платье Гипюр ВОЛНА </t>
  </si>
  <si>
    <t>Сарафан Гипюр (Колокольчик)</t>
  </si>
  <si>
    <t xml:space="preserve">Сарафан с кармашками Гипюр </t>
  </si>
  <si>
    <t>Сарафан Горошек Шифон</t>
  </si>
  <si>
    <t>Платье Горошек Атлас Рукав 3/4</t>
  </si>
  <si>
    <t>Платье Горошек Атлас Короткий Рукав</t>
  </si>
  <si>
    <t>Платье Гипюр на одно плечо</t>
  </si>
  <si>
    <t>Платье Прошва</t>
  </si>
  <si>
    <t>ЮБКИ</t>
  </si>
  <si>
    <t xml:space="preserve">Юбка Шифон в Пол </t>
  </si>
  <si>
    <t>Юбка Рюш Плиссе</t>
  </si>
  <si>
    <t>Юбка Плиссе Мини</t>
  </si>
  <si>
    <t>Юбка Рюш Шифон</t>
  </si>
  <si>
    <t>Юбка Плиссе Макси</t>
  </si>
  <si>
    <t>Юбка Шлейф</t>
  </si>
  <si>
    <t>Юбка Шорты Леопард</t>
  </si>
  <si>
    <t>Юбка Тюльпан (Складки)</t>
  </si>
  <si>
    <t>КОФТЫ ТУНИКИ</t>
  </si>
  <si>
    <t>Кофта Латки Звезда</t>
  </si>
  <si>
    <t>Кофта Латки</t>
  </si>
  <si>
    <t>Кофта Ballinciaga черная \ белая</t>
  </si>
  <si>
    <t>Кофта Триколор короткий рукав</t>
  </si>
  <si>
    <t>Кофта Триколор длинный рукав</t>
  </si>
  <si>
    <t>ГОЛЬФЫ, ВОДОЛАЗКИ</t>
  </si>
  <si>
    <t>Гольф тонкий</t>
  </si>
  <si>
    <t>Гольф тонкий 3 шт.</t>
  </si>
  <si>
    <t>Гольф со стразами ПОРШЕ</t>
  </si>
  <si>
    <t>Гольф на БАЙКЕ со стразами ПОРШЕ</t>
  </si>
  <si>
    <t>Гольф ТЁПЛЫЙ на байке</t>
  </si>
  <si>
    <t>МАЙКИ</t>
  </si>
  <si>
    <t>Борцовка Рубчик</t>
  </si>
  <si>
    <t>Борцовка Обычная</t>
  </si>
  <si>
    <t>Майка Бретелька</t>
  </si>
  <si>
    <t>Майка обычная стразы bebe</t>
  </si>
  <si>
    <t>Майка рубчик стразы bebe</t>
  </si>
  <si>
    <t>Майка + мал.накатка</t>
  </si>
  <si>
    <t>Майка YSL, D&amp;G, Chanel</t>
  </si>
  <si>
    <t>Майка Гипюр</t>
  </si>
  <si>
    <t>ФУТБОЛКИ</t>
  </si>
  <si>
    <t>Футболка Цветная Ballinciaga Harlem</t>
  </si>
  <si>
    <t>Футболка обычная</t>
  </si>
  <si>
    <t>Футболка YSL, D&amp;G, Chanel</t>
  </si>
  <si>
    <t>Футболка + мал.накатка</t>
  </si>
  <si>
    <t>Разлетайка Черно-белая Ballinciaga Harlem</t>
  </si>
  <si>
    <t>Разлетайка Nike</t>
  </si>
  <si>
    <t>Разлетайка-Тельняшка Мишка</t>
  </si>
  <si>
    <t>Разлетайка-Тельняшка Якорь</t>
  </si>
  <si>
    <t>Разлетайка-Тельняшка Штурвал</t>
  </si>
  <si>
    <t>Разлетайка-Тельняшка Nike</t>
  </si>
  <si>
    <t>Футболка Моника Беллуччи</t>
  </si>
  <si>
    <t>Футболка Торс Nike</t>
  </si>
  <si>
    <t>Футболка Флаг</t>
  </si>
  <si>
    <t>Футболка Микки</t>
  </si>
  <si>
    <t>Футболка Сердце</t>
  </si>
  <si>
    <t>Футболка Kenzo</t>
  </si>
  <si>
    <t>Футболка Панда Террорист</t>
  </si>
  <si>
    <t>СПОРТИВНАЯ ОДЕЖДА</t>
  </si>
  <si>
    <t>Спортивный Костюм Adidas Шорты АНЖЕЛИКА</t>
  </si>
  <si>
    <t>Спорт. Костюм Hello Kitty</t>
  </si>
  <si>
    <t>Спорт. Кост. Adidas Трикотаж 9 цветов</t>
  </si>
  <si>
    <t>Спорт.Кост. Панда Террорист Капри</t>
  </si>
  <si>
    <t>Спорт.Кост. Nike с юбкой</t>
  </si>
  <si>
    <t>Спортивный костюм Nike 3в1 Легкий</t>
  </si>
  <si>
    <t xml:space="preserve">Спорт.Кост. ADIDAS ЛАКОСТА </t>
  </si>
  <si>
    <t>Спорт.Кост.NIKE 3в1 ЗИМА</t>
  </si>
  <si>
    <t xml:space="preserve">Спорт.Кост. NIKE 2ка Женя </t>
  </si>
  <si>
    <t xml:space="preserve">Спорт.Кост.Ferrari </t>
  </si>
  <si>
    <t>Спорт.Кост.ARMANI</t>
  </si>
  <si>
    <t>Спорт штаны ТРИКОЛОР</t>
  </si>
  <si>
    <t>ХАЛАТЫ, ПЕНЬЮАРЫ</t>
  </si>
  <si>
    <t>Халат Махровый</t>
  </si>
  <si>
    <t>Пеньюар Атлас</t>
  </si>
  <si>
    <t>Халат Зайка</t>
  </si>
  <si>
    <t>САПОЖКИ МАХРОВЫЕ</t>
  </si>
  <si>
    <t xml:space="preserve">Сапожки Махровые Взрослые </t>
  </si>
  <si>
    <t>ПЛЯЖНОЕ</t>
  </si>
  <si>
    <t>Сетка пляжная на бедро</t>
  </si>
  <si>
    <t>Сетка пляжная под грудь</t>
  </si>
  <si>
    <t>Сетка пляжная с капюшоном</t>
  </si>
  <si>
    <t>Сетка пляжная халатик</t>
  </si>
  <si>
    <t>Пляжная туника леопард</t>
  </si>
  <si>
    <t>Купальник Американский Флаг</t>
  </si>
  <si>
    <t>НИЖНЕЕ БЕЛЬЕ</t>
  </si>
  <si>
    <t>Силиконовый UN-BRA</t>
  </si>
  <si>
    <t>ХОЗ ТОВАРЫ</t>
  </si>
  <si>
    <t>УФ Лампа для наращивания ногтей</t>
  </si>
  <si>
    <t>Чайник пластмассовый</t>
  </si>
  <si>
    <t>Чайник металлический</t>
  </si>
  <si>
    <t>Чайник Стеклянный</t>
  </si>
  <si>
    <t>Весы напольные</t>
  </si>
  <si>
    <t>Весы Кухонные без чаши</t>
  </si>
  <si>
    <t xml:space="preserve">Весы кухонные с чашей </t>
  </si>
  <si>
    <t xml:space="preserve">Столовый набор </t>
  </si>
  <si>
    <t xml:space="preserve">Вакуумные пакеты </t>
  </si>
  <si>
    <t>Фонарик</t>
  </si>
  <si>
    <t>ПОДУШКИ</t>
  </si>
  <si>
    <t>Подушка "Я белая и пушистая"
Маленькая</t>
  </si>
  <si>
    <t>Подушка "Люблю тебя" 
Маленькая</t>
  </si>
  <si>
    <t>Подушка "I LOVE YOU" Больш.</t>
  </si>
  <si>
    <t>Подушка " Моё сердце в твоих руках" Большая</t>
  </si>
  <si>
    <t xml:space="preserve">Подушка "Я всегда с тобой"
Большая </t>
  </si>
  <si>
    <t>Подушка "Happy Valentine's Day"
Большая</t>
  </si>
  <si>
    <t>-</t>
  </si>
  <si>
    <t>+</t>
  </si>
  <si>
    <t>наличие</t>
  </si>
  <si>
    <t>не наше</t>
  </si>
  <si>
    <t>Юбка Кожаная</t>
  </si>
  <si>
    <t>19 $</t>
  </si>
  <si>
    <t>7,5 $</t>
  </si>
  <si>
    <t>10,5 $</t>
  </si>
  <si>
    <t>17,8 $</t>
  </si>
  <si>
    <t>6 $</t>
  </si>
  <si>
    <t>10 $</t>
  </si>
  <si>
    <t>6,5 $</t>
  </si>
  <si>
    <t>Спортивный костюм "Юлия" Лето Капри</t>
  </si>
  <si>
    <t>Лосины Гуччи</t>
  </si>
  <si>
    <r>
      <t>Юбка КУКОЛКА</t>
    </r>
    <r>
      <rPr>
        <sz val="10"/>
        <rFont val="Arial"/>
        <family val="0"/>
      </rPr>
      <t xml:space="preserve"> Черно-белая,Зол.песок,Зол.рисунок,Сер.рисунок</t>
    </r>
  </si>
  <si>
    <t>Тельняшка длинный рукав Якорь, Ballinciaga</t>
  </si>
  <si>
    <t>Гольф со стразами YSL, ГАЛЬЯНО ЗОЛ-СЕР, ЗВЕЗДА</t>
  </si>
  <si>
    <t>Гольф на Байке со стразами ЗВЕЗДА,ГАЛЬЯНО ЗОЛ-СЕР, YSL</t>
  </si>
  <si>
    <t>Майка Galliano пленка+стразы Black, White</t>
  </si>
  <si>
    <t>Майка обычная стразы Adidas,Apple,Galliano,Звезда</t>
  </si>
  <si>
    <t>Майка рубчик стразы Adidas,Apple,Galliano,Звезда</t>
  </si>
  <si>
    <t>Футболка + Стразы Звезда, Apple,YSL</t>
  </si>
  <si>
    <t>Спорт.Костюм ТРИКОЛОР осень-весна</t>
  </si>
  <si>
    <t>Спорт.Костюм ТРИКОЛОР лето</t>
  </si>
  <si>
    <t>К+</t>
  </si>
  <si>
    <t>Спорт. Кост. Adidas Трикотаж 8 цветов</t>
  </si>
  <si>
    <t>ПРАЙС долл</t>
  </si>
  <si>
    <t>Цена 1 долл</t>
  </si>
  <si>
    <t>РОЗН долл</t>
  </si>
  <si>
    <t>ПРОМ</t>
  </si>
  <si>
    <t>0 автомат</t>
  </si>
  <si>
    <t>Лосины 6 молний кож.зам</t>
  </si>
  <si>
    <t>долл</t>
  </si>
  <si>
    <t>Цена долл</t>
  </si>
  <si>
    <t>6 змеек</t>
  </si>
  <si>
    <t>Платье FREESTYLE</t>
  </si>
  <si>
    <t>Платье VIKI</t>
  </si>
  <si>
    <t>Платье Free Style</t>
  </si>
  <si>
    <t>Сарафан ЖЕМЧУГ</t>
  </si>
  <si>
    <t>Сарафан ОБЛАКО Шифон</t>
  </si>
  <si>
    <t xml:space="preserve">Сарафан Гипюр ВОЛНА </t>
  </si>
  <si>
    <t>Сарафан Прошва</t>
  </si>
  <si>
    <t>Кофта Дуэт</t>
  </si>
  <si>
    <t>Боди Анабэль</t>
  </si>
  <si>
    <t>Боди Амур</t>
  </si>
  <si>
    <t>Платье DARLING</t>
  </si>
  <si>
    <t xml:space="preserve">    </t>
  </si>
  <si>
    <t>Платье FASHION GIRL</t>
  </si>
  <si>
    <t>Платье Долли</t>
  </si>
  <si>
    <t>Блузка Милано</t>
  </si>
  <si>
    <t>Туника со змейками LOVE STORY</t>
  </si>
  <si>
    <t>Туника NEW YORK</t>
  </si>
  <si>
    <t>Сарафан Барби</t>
  </si>
  <si>
    <t>Сарафан ОБЛАКО Т-син,голуб,элект,оранж</t>
  </si>
  <si>
    <t xml:space="preserve">Капри (Бриджи) Adidas горка акция (40р) </t>
  </si>
  <si>
    <t>Капри Триколор акция (40р)</t>
  </si>
  <si>
    <t>Платье FASHION GIRL черн.серый.молоко</t>
  </si>
  <si>
    <t>Платье GRACE белое+ч.п;коралл+б.п акция</t>
  </si>
  <si>
    <r>
      <t xml:space="preserve">Платье Free Style </t>
    </r>
    <r>
      <rPr>
        <b/>
        <sz val="10"/>
        <rFont val="Arial"/>
        <family val="2"/>
      </rPr>
      <t xml:space="preserve">Лето </t>
    </r>
  </si>
  <si>
    <t>САРАФАН тельняшка SAVAG</t>
  </si>
  <si>
    <t>САРАФАН тельняшка Paris</t>
  </si>
  <si>
    <t>Юбка КУКОЛКА Черно-белая,Зол.песок,Зол.рисунок,Сер.рисунок</t>
  </si>
  <si>
    <t>РАЗЛЕТАЙКА -тельняшка Yaht Club</t>
  </si>
  <si>
    <t>РАЗЛЕТАЙКА -тельняшка ЯКОРЬ СИНИЙ</t>
  </si>
  <si>
    <t>Спорт.костюм Adidas - ЛИЛИЯ</t>
  </si>
  <si>
    <t>Спорт.костюм Nike - весна</t>
  </si>
  <si>
    <t>Спорт.костюм Nike тельняшка  - весна</t>
  </si>
  <si>
    <t xml:space="preserve">Платье Фонарик </t>
  </si>
  <si>
    <r>
      <t xml:space="preserve">Сарафан Бант </t>
    </r>
    <r>
      <rPr>
        <b/>
        <sz val="10"/>
        <rFont val="Arial"/>
        <family val="2"/>
      </rPr>
      <t>мята,оранж,персик</t>
    </r>
  </si>
  <si>
    <t>Блузка шифон Сьюзи</t>
  </si>
  <si>
    <t>Футболка Морской бриз</t>
  </si>
  <si>
    <t>ПЛАТЬЕ ТУНИКА   Yaht Club</t>
  </si>
  <si>
    <t xml:space="preserve">Сарафан Гипюр (Колокольчик) </t>
  </si>
  <si>
    <t xml:space="preserve">Сарафан Гипюр на плечо </t>
  </si>
  <si>
    <t xml:space="preserve">Кофта-реглан AVENUE </t>
  </si>
  <si>
    <t>ВЕРХНЯЯ ОДЕЖДА</t>
  </si>
  <si>
    <t>Блузка шифон VIOLA</t>
  </si>
  <si>
    <t xml:space="preserve">Лосины ШИРОКИЙ ПОЯС СИНИЙ </t>
  </si>
  <si>
    <t>Куртка ШАНЕЛЬ</t>
  </si>
  <si>
    <t>Платье летнее HERMES</t>
  </si>
  <si>
    <t>Сарафан Бант сал,бел,роз-н,фрез,гол,неж-роз</t>
  </si>
  <si>
    <t xml:space="preserve">Сарафан  Бьюти </t>
  </si>
  <si>
    <t>Кофта Латки БЕЖ. СЕРЫЙ</t>
  </si>
  <si>
    <t>Кофта Дуэт коралл</t>
  </si>
  <si>
    <t>Разлетайка Сердце</t>
  </si>
  <si>
    <t>Разлетайка Сосо Chanel</t>
  </si>
  <si>
    <t>Спорт.Костюм ТРИКОЛОР лето 40-размер</t>
  </si>
  <si>
    <t>Спорт.костюм ADIDAS - реглан</t>
  </si>
  <si>
    <t>ПРАЙС-54 27.08.2015</t>
  </si>
  <si>
    <t>Цена $ от  25 шт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</si>
</sst>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[$$-409]* #,##0.00_ ;_-[$$-409]* \-#,##0.00\ ;_-[$$-409]* &quot;-&quot;??_ ;_-@_ "/>
  </numFmts>
  <fonts count="1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5"/>
      <name val="Arial"/>
      <family val="2"/>
    </font>
    <font>
      <b/>
      <sz val="10"/>
      <color indexed="17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1" fontId="3" fillId="6" borderId="6" xfId="0" applyNumberFormat="1" applyFont="1" applyFill="1" applyBorder="1" applyAlignment="1">
      <alignment horizontal="right"/>
    </xf>
    <xf numFmtId="49" fontId="3" fillId="6" borderId="9" xfId="0" applyNumberFormat="1" applyFont="1" applyFill="1" applyBorder="1" applyAlignment="1">
      <alignment horizontal="left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right"/>
    </xf>
    <xf numFmtId="49" fontId="3" fillId="4" borderId="9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1" fontId="3" fillId="13" borderId="6" xfId="0" applyNumberFormat="1" applyFont="1" applyFill="1" applyBorder="1" applyAlignment="1">
      <alignment horizontal="right"/>
    </xf>
    <xf numFmtId="49" fontId="3" fillId="13" borderId="9" xfId="0" applyNumberFormat="1" applyFont="1" applyFill="1" applyBorder="1" applyAlignment="1">
      <alignment horizontal="left"/>
    </xf>
    <xf numFmtId="0" fontId="3" fillId="14" borderId="5" xfId="0" applyFont="1" applyFill="1" applyBorder="1" applyAlignment="1">
      <alignment horizontal="center"/>
    </xf>
    <xf numFmtId="1" fontId="3" fillId="14" borderId="6" xfId="0" applyNumberFormat="1" applyFont="1" applyFill="1" applyBorder="1" applyAlignment="1">
      <alignment horizontal="right"/>
    </xf>
    <xf numFmtId="49" fontId="3" fillId="14" borderId="9" xfId="0" applyNumberFormat="1" applyFont="1" applyFill="1" applyBorder="1" applyAlignment="1">
      <alignment horizontal="left"/>
    </xf>
    <xf numFmtId="0" fontId="3" fillId="15" borderId="5" xfId="0" applyFont="1" applyFill="1" applyBorder="1" applyAlignment="1">
      <alignment horizontal="center"/>
    </xf>
    <xf numFmtId="1" fontId="3" fillId="15" borderId="6" xfId="0" applyNumberFormat="1" applyFont="1" applyFill="1" applyBorder="1" applyAlignment="1">
      <alignment horizontal="right"/>
    </xf>
    <xf numFmtId="49" fontId="3" fillId="15" borderId="9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left"/>
    </xf>
    <xf numFmtId="0" fontId="3" fillId="16" borderId="5" xfId="0" applyFont="1" applyFill="1" applyBorder="1" applyAlignment="1">
      <alignment horizontal="center"/>
    </xf>
    <xf numFmtId="1" fontId="3" fillId="16" borderId="6" xfId="0" applyNumberFormat="1" applyFont="1" applyFill="1" applyBorder="1" applyAlignment="1">
      <alignment horizontal="right"/>
    </xf>
    <xf numFmtId="49" fontId="3" fillId="16" borderId="9" xfId="0" applyNumberFormat="1" applyFont="1" applyFill="1" applyBorder="1" applyAlignment="1">
      <alignment horizontal="left"/>
    </xf>
    <xf numFmtId="0" fontId="3" fillId="17" borderId="5" xfId="0" applyFont="1" applyFill="1" applyBorder="1" applyAlignment="1">
      <alignment horizontal="center"/>
    </xf>
    <xf numFmtId="1" fontId="3" fillId="17" borderId="6" xfId="0" applyNumberFormat="1" applyFont="1" applyFill="1" applyBorder="1" applyAlignment="1">
      <alignment horizontal="right"/>
    </xf>
    <xf numFmtId="49" fontId="3" fillId="17" borderId="9" xfId="0" applyNumberFormat="1" applyFont="1" applyFill="1" applyBorder="1" applyAlignment="1">
      <alignment horizontal="left"/>
    </xf>
    <xf numFmtId="0" fontId="3" fillId="18" borderId="5" xfId="0" applyFont="1" applyFill="1" applyBorder="1" applyAlignment="1">
      <alignment horizontal="center"/>
    </xf>
    <xf numFmtId="1" fontId="3" fillId="18" borderId="6" xfId="0" applyNumberFormat="1" applyFont="1" applyFill="1" applyBorder="1" applyAlignment="1">
      <alignment horizontal="right"/>
    </xf>
    <xf numFmtId="49" fontId="3" fillId="18" borderId="9" xfId="0" applyNumberFormat="1" applyFont="1" applyFill="1" applyBorder="1" applyAlignment="1">
      <alignment horizontal="left"/>
    </xf>
    <xf numFmtId="1" fontId="3" fillId="7" borderId="6" xfId="0" applyNumberFormat="1" applyFont="1" applyFill="1" applyBorder="1" applyAlignment="1">
      <alignment horizontal="right"/>
    </xf>
    <xf numFmtId="49" fontId="3" fillId="7" borderId="9" xfId="0" applyNumberFormat="1" applyFont="1" applyFill="1" applyBorder="1" applyAlignment="1">
      <alignment horizontal="left"/>
    </xf>
    <xf numFmtId="0" fontId="3" fillId="19" borderId="5" xfId="0" applyFont="1" applyFill="1" applyBorder="1" applyAlignment="1">
      <alignment horizontal="center"/>
    </xf>
    <xf numFmtId="1" fontId="3" fillId="19" borderId="6" xfId="0" applyNumberFormat="1" applyFont="1" applyFill="1" applyBorder="1" applyAlignment="1">
      <alignment horizontal="right"/>
    </xf>
    <xf numFmtId="49" fontId="3" fillId="19" borderId="9" xfId="0" applyNumberFormat="1" applyFont="1" applyFill="1" applyBorder="1" applyAlignment="1">
      <alignment horizontal="left"/>
    </xf>
    <xf numFmtId="1" fontId="3" fillId="12" borderId="6" xfId="0" applyNumberFormat="1" applyFont="1" applyFill="1" applyBorder="1" applyAlignment="1">
      <alignment horizontal="right"/>
    </xf>
    <xf numFmtId="49" fontId="3" fillId="12" borderId="9" xfId="0" applyNumberFormat="1" applyFont="1" applyFill="1" applyBorder="1" applyAlignment="1">
      <alignment horizontal="left"/>
    </xf>
    <xf numFmtId="0" fontId="3" fillId="20" borderId="5" xfId="0" applyFont="1" applyFill="1" applyBorder="1" applyAlignment="1">
      <alignment horizontal="center"/>
    </xf>
    <xf numFmtId="1" fontId="3" fillId="20" borderId="6" xfId="0" applyNumberFormat="1" applyFont="1" applyFill="1" applyBorder="1" applyAlignment="1">
      <alignment horizontal="right"/>
    </xf>
    <xf numFmtId="49" fontId="3" fillId="20" borderId="9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1" fontId="3" fillId="8" borderId="6" xfId="0" applyNumberFormat="1" applyFont="1" applyFill="1" applyBorder="1" applyAlignment="1">
      <alignment horizontal="right"/>
    </xf>
    <xf numFmtId="49" fontId="3" fillId="8" borderId="9" xfId="0" applyNumberFormat="1" applyFont="1" applyFill="1" applyBorder="1" applyAlignment="1">
      <alignment horizontal="left"/>
    </xf>
    <xf numFmtId="0" fontId="3" fillId="11" borderId="9" xfId="0" applyFont="1" applyFill="1" applyBorder="1" applyAlignment="1">
      <alignment horizontal="center"/>
    </xf>
    <xf numFmtId="1" fontId="3" fillId="11" borderId="5" xfId="0" applyNumberFormat="1" applyFont="1" applyFill="1" applyBorder="1" applyAlignment="1">
      <alignment horizontal="right"/>
    </xf>
    <xf numFmtId="49" fontId="3" fillId="11" borderId="5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21" borderId="5" xfId="0" applyFill="1" applyBorder="1" applyAlignment="1">
      <alignment/>
    </xf>
    <xf numFmtId="0" fontId="3" fillId="22" borderId="5" xfId="0" applyFont="1" applyFill="1" applyBorder="1" applyAlignment="1">
      <alignment/>
    </xf>
    <xf numFmtId="0" fontId="0" fillId="22" borderId="5" xfId="0" applyFill="1" applyBorder="1" applyAlignment="1">
      <alignment/>
    </xf>
    <xf numFmtId="0" fontId="3" fillId="7" borderId="5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11" borderId="5" xfId="0" applyFill="1" applyBorder="1" applyAlignment="1">
      <alignment/>
    </xf>
    <xf numFmtId="0" fontId="11" fillId="10" borderId="5" xfId="0" applyFont="1" applyFill="1" applyBorder="1" applyAlignment="1">
      <alignment horizontal="center"/>
    </xf>
    <xf numFmtId="0" fontId="3" fillId="21" borderId="5" xfId="0" applyFont="1" applyFill="1" applyBorder="1" applyAlignment="1">
      <alignment horizontal="center"/>
    </xf>
    <xf numFmtId="0" fontId="3" fillId="23" borderId="5" xfId="0" applyFont="1" applyFill="1" applyBorder="1" applyAlignment="1">
      <alignment horizontal="center"/>
    </xf>
    <xf numFmtId="1" fontId="3" fillId="23" borderId="6" xfId="0" applyNumberFormat="1" applyFont="1" applyFill="1" applyBorder="1" applyAlignment="1">
      <alignment horizontal="right"/>
    </xf>
    <xf numFmtId="49" fontId="3" fillId="23" borderId="9" xfId="0" applyNumberFormat="1" applyFont="1" applyFill="1" applyBorder="1" applyAlignment="1">
      <alignment horizontal="left"/>
    </xf>
    <xf numFmtId="0" fontId="0" fillId="24" borderId="5" xfId="0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1" fontId="11" fillId="6" borderId="6" xfId="0" applyNumberFormat="1" applyFont="1" applyFill="1" applyBorder="1" applyAlignment="1">
      <alignment horizontal="right"/>
    </xf>
    <xf numFmtId="49" fontId="11" fillId="6" borderId="9" xfId="0" applyNumberFormat="1" applyFont="1" applyFill="1" applyBorder="1" applyAlignment="1">
      <alignment horizontal="left"/>
    </xf>
    <xf numFmtId="0" fontId="11" fillId="12" borderId="5" xfId="0" applyFont="1" applyFill="1" applyBorder="1" applyAlignment="1">
      <alignment horizontal="center"/>
    </xf>
    <xf numFmtId="0" fontId="11" fillId="21" borderId="5" xfId="0" applyFont="1" applyFill="1" applyBorder="1" applyAlignment="1">
      <alignment horizontal="center"/>
    </xf>
    <xf numFmtId="0" fontId="12" fillId="24" borderId="5" xfId="0" applyFont="1" applyFill="1" applyBorder="1" applyAlignment="1">
      <alignment/>
    </xf>
    <xf numFmtId="0" fontId="12" fillId="0" borderId="5" xfId="0" applyFont="1" applyBorder="1" applyAlignment="1">
      <alignment/>
    </xf>
    <xf numFmtId="0" fontId="11" fillId="6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21" borderId="5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1" fontId="11" fillId="6" borderId="6" xfId="0" applyNumberFormat="1" applyFont="1" applyFill="1" applyBorder="1" applyAlignment="1">
      <alignment horizontal="right"/>
    </xf>
    <xf numFmtId="49" fontId="11" fillId="6" borderId="9" xfId="0" applyNumberFormat="1" applyFont="1" applyFill="1" applyBorder="1" applyAlignment="1">
      <alignment horizontal="left"/>
    </xf>
    <xf numFmtId="0" fontId="11" fillId="12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10" borderId="5" xfId="0" applyFont="1" applyFill="1" applyBorder="1" applyAlignment="1">
      <alignment horizontal="center"/>
    </xf>
    <xf numFmtId="180" fontId="3" fillId="7" borderId="5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left" wrapText="1"/>
    </xf>
    <xf numFmtId="0" fontId="0" fillId="2" borderId="9" xfId="0" applyNumberForma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180" fontId="3" fillId="9" borderId="5" xfId="0" applyNumberFormat="1" applyFont="1" applyFill="1" applyBorder="1" applyAlignment="1">
      <alignment horizontal="center"/>
    </xf>
    <xf numFmtId="180" fontId="3" fillId="6" borderId="5" xfId="0" applyNumberFormat="1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21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1" fillId="21" borderId="6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23" borderId="6" xfId="0" applyFont="1" applyFill="1" applyBorder="1" applyAlignment="1">
      <alignment horizontal="center"/>
    </xf>
    <xf numFmtId="0" fontId="3" fillId="18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9" borderId="6" xfId="0" applyFont="1" applyFill="1" applyBorder="1" applyAlignment="1">
      <alignment horizontal="center"/>
    </xf>
    <xf numFmtId="0" fontId="11" fillId="21" borderId="6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3" fillId="20" borderId="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5" borderId="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/>
    </xf>
    <xf numFmtId="0" fontId="3" fillId="17" borderId="9" xfId="0" applyFont="1" applyFill="1" applyBorder="1" applyAlignment="1">
      <alignment horizontal="center"/>
    </xf>
    <xf numFmtId="0" fontId="3" fillId="23" borderId="9" xfId="0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0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180" fontId="3" fillId="8" borderId="5" xfId="0" applyNumberFormat="1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12" fillId="21" borderId="5" xfId="0" applyFont="1" applyFill="1" applyBorder="1" applyAlignment="1">
      <alignment/>
    </xf>
    <xf numFmtId="0" fontId="0" fillId="0" borderId="6" xfId="0" applyNumberFormat="1" applyFill="1" applyBorder="1" applyAlignment="1">
      <alignment horizontal="left" wrapText="1"/>
    </xf>
    <xf numFmtId="0" fontId="0" fillId="0" borderId="9" xfId="0" applyNumberFormat="1" applyBorder="1" applyAlignment="1">
      <alignment wrapText="1"/>
    </xf>
    <xf numFmtId="0" fontId="10" fillId="4" borderId="5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3" fillId="22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22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22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14" borderId="14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16" borderId="14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3" fillId="17" borderId="14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3" fillId="18" borderId="14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3" fillId="7" borderId="14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3" fillId="12" borderId="14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3" fillId="20" borderId="14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3" fillId="11" borderId="14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11" fillId="24" borderId="5" xfId="0" applyFont="1" applyFill="1" applyBorder="1" applyAlignment="1">
      <alignment/>
    </xf>
    <xf numFmtId="0" fontId="3" fillId="0" borderId="0" xfId="0" applyFont="1" applyAlignment="1">
      <alignment/>
    </xf>
    <xf numFmtId="0" fontId="11" fillId="10" borderId="10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 wrapText="1"/>
    </xf>
    <xf numFmtId="0" fontId="3" fillId="23" borderId="6" xfId="0" applyNumberFormat="1" applyFont="1" applyFill="1" applyBorder="1" applyAlignment="1">
      <alignment horizontal="left" wrapText="1"/>
    </xf>
    <xf numFmtId="0" fontId="3" fillId="18" borderId="6" xfId="0" applyNumberFormat="1" applyFont="1" applyFill="1" applyBorder="1" applyAlignment="1">
      <alignment horizontal="left" wrapText="1"/>
    </xf>
    <xf numFmtId="0" fontId="3" fillId="17" borderId="6" xfId="0" applyNumberFormat="1" applyFont="1" applyFill="1" applyBorder="1" applyAlignment="1">
      <alignment horizontal="left" wrapText="1"/>
    </xf>
    <xf numFmtId="0" fontId="11" fillId="0" borderId="9" xfId="0" applyNumberFormat="1" applyFont="1" applyFill="1" applyBorder="1" applyAlignment="1">
      <alignment horizontal="left" wrapText="1"/>
    </xf>
    <xf numFmtId="0" fontId="0" fillId="0" borderId="6" xfId="0" applyNumberFormat="1" applyFill="1" applyBorder="1" applyAlignment="1">
      <alignment horizontal="left" wrapText="1"/>
    </xf>
    <xf numFmtId="0" fontId="0" fillId="0" borderId="9" xfId="0" applyNumberFormat="1" applyBorder="1" applyAlignment="1">
      <alignment wrapText="1"/>
    </xf>
    <xf numFmtId="0" fontId="0" fillId="0" borderId="9" xfId="0" applyNumberFormat="1" applyFill="1" applyBorder="1" applyAlignment="1">
      <alignment horizontal="left" wrapText="1"/>
    </xf>
    <xf numFmtId="0" fontId="3" fillId="4" borderId="6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center" wrapText="1"/>
    </xf>
    <xf numFmtId="0" fontId="0" fillId="0" borderId="15" xfId="0" applyNumberFormat="1" applyBorder="1" applyAlignment="1">
      <alignment wrapText="1"/>
    </xf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2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7" fillId="25" borderId="2" xfId="0" applyFont="1" applyFill="1" applyBorder="1" applyAlignment="1">
      <alignment horizontal="center"/>
    </xf>
    <xf numFmtId="0" fontId="7" fillId="25" borderId="20" xfId="0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2" xfId="0" applyNumberFormat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0" fontId="3" fillId="13" borderId="6" xfId="0" applyNumberFormat="1" applyFont="1" applyFill="1" applyBorder="1" applyAlignment="1">
      <alignment horizontal="left" wrapText="1"/>
    </xf>
    <xf numFmtId="0" fontId="3" fillId="14" borderId="6" xfId="0" applyNumberFormat="1" applyFont="1" applyFill="1" applyBorder="1" applyAlignment="1">
      <alignment horizontal="left" wrapText="1"/>
    </xf>
    <xf numFmtId="0" fontId="3" fillId="15" borderId="6" xfId="0" applyNumberFormat="1" applyFont="1" applyFill="1" applyBorder="1" applyAlignment="1">
      <alignment horizontal="left" wrapText="1"/>
    </xf>
    <xf numFmtId="0" fontId="11" fillId="0" borderId="6" xfId="0" applyNumberFormat="1" applyFont="1" applyFill="1" applyBorder="1" applyAlignment="1">
      <alignment horizontal="left" wrapText="1"/>
    </xf>
    <xf numFmtId="0" fontId="11" fillId="0" borderId="6" xfId="0" applyNumberFormat="1" applyFont="1" applyFill="1" applyBorder="1" applyAlignment="1">
      <alignment wrapText="1"/>
    </xf>
    <xf numFmtId="0" fontId="3" fillId="16" borderId="6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0" fontId="3" fillId="7" borderId="6" xfId="0" applyNumberFormat="1" applyFont="1" applyFill="1" applyBorder="1" applyAlignment="1">
      <alignment horizontal="left" wrapText="1"/>
    </xf>
    <xf numFmtId="0" fontId="0" fillId="0" borderId="9" xfId="0" applyNumberFormat="1" applyBorder="1" applyAlignment="1">
      <alignment horizontal="left" wrapText="1"/>
    </xf>
    <xf numFmtId="0" fontId="3" fillId="19" borderId="6" xfId="0" applyNumberFormat="1" applyFont="1" applyFill="1" applyBorder="1" applyAlignment="1">
      <alignment horizontal="left" wrapText="1"/>
    </xf>
    <xf numFmtId="0" fontId="3" fillId="12" borderId="6" xfId="0" applyNumberFormat="1" applyFont="1" applyFill="1" applyBorder="1" applyAlignment="1">
      <alignment horizontal="left" wrapText="1"/>
    </xf>
    <xf numFmtId="0" fontId="3" fillId="20" borderId="6" xfId="0" applyNumberFormat="1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left" wrapText="1"/>
    </xf>
    <xf numFmtId="0" fontId="3" fillId="11" borderId="6" xfId="0" applyNumberFormat="1" applyFont="1" applyFill="1" applyBorder="1" applyAlignment="1">
      <alignment horizontal="center" wrapText="1"/>
    </xf>
    <xf numFmtId="0" fontId="3" fillId="11" borderId="6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left" wrapText="1"/>
    </xf>
    <xf numFmtId="0" fontId="3" fillId="8" borderId="6" xfId="0" applyNumberFormat="1" applyFont="1" applyFill="1" applyBorder="1" applyAlignment="1">
      <alignment horizontal="left" wrapText="1"/>
    </xf>
    <xf numFmtId="0" fontId="0" fillId="8" borderId="9" xfId="0" applyNumberFormat="1" applyFill="1" applyBorder="1" applyAlignment="1">
      <alignment wrapText="1"/>
    </xf>
    <xf numFmtId="0" fontId="3" fillId="11" borderId="10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left" wrapText="1"/>
    </xf>
    <xf numFmtId="0" fontId="12" fillId="0" borderId="9" xfId="0" applyNumberFormat="1" applyFont="1" applyBorder="1" applyAlignment="1">
      <alignment wrapText="1"/>
    </xf>
    <xf numFmtId="0" fontId="11" fillId="0" borderId="9" xfId="0" applyNumberFormat="1" applyFont="1" applyFill="1" applyBorder="1" applyAlignment="1">
      <alignment horizontal="left" wrapText="1"/>
    </xf>
    <xf numFmtId="0" fontId="11" fillId="0" borderId="6" xfId="0" applyNumberFormat="1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11" fillId="0" borderId="9" xfId="0" applyNumberFormat="1" applyFont="1" applyBorder="1" applyAlignment="1">
      <alignment wrapText="1"/>
    </xf>
    <xf numFmtId="0" fontId="11" fillId="0" borderId="9" xfId="0" applyNumberFormat="1" applyFont="1" applyBorder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0" fontId="11" fillId="0" borderId="9" xfId="0" applyNumberFormat="1" applyFont="1" applyBorder="1" applyAlignment="1">
      <alignment wrapText="1"/>
    </xf>
    <xf numFmtId="0" fontId="0" fillId="5" borderId="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9" xfId="0" applyNumberFormat="1" applyFill="1" applyBorder="1" applyAlignment="1">
      <alignment wrapText="1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NumberFormat="1" applyFill="1" applyBorder="1" applyAlignment="1">
      <alignment wrapText="1"/>
    </xf>
    <xf numFmtId="0" fontId="0" fillId="26" borderId="6" xfId="0" applyFill="1" applyBorder="1" applyAlignment="1">
      <alignment/>
    </xf>
    <xf numFmtId="0" fontId="0" fillId="26" borderId="9" xfId="0" applyFill="1" applyBorder="1" applyAlignment="1">
      <alignment/>
    </xf>
    <xf numFmtId="0" fontId="3" fillId="26" borderId="6" xfId="0" applyNumberFormat="1" applyFont="1" applyFill="1" applyBorder="1" applyAlignment="1">
      <alignment horizontal="left" wrapText="1"/>
    </xf>
    <xf numFmtId="0" fontId="3" fillId="26" borderId="9" xfId="0" applyNumberFormat="1" applyFont="1" applyFill="1" applyBorder="1" applyAlignment="1">
      <alignment horizontal="left" wrapText="1"/>
    </xf>
    <xf numFmtId="0" fontId="3" fillId="26" borderId="5" xfId="0" applyFont="1" applyFill="1" applyBorder="1" applyAlignment="1">
      <alignment horizontal="center"/>
    </xf>
    <xf numFmtId="0" fontId="3" fillId="26" borderId="6" xfId="0" applyFont="1" applyFill="1" applyBorder="1" applyAlignment="1">
      <alignment horizontal="center"/>
    </xf>
    <xf numFmtId="0" fontId="3" fillId="26" borderId="14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9" xfId="0" applyFont="1" applyFill="1" applyBorder="1" applyAlignment="1">
      <alignment horizontal="center"/>
    </xf>
    <xf numFmtId="1" fontId="3" fillId="26" borderId="6" xfId="0" applyNumberFormat="1" applyFont="1" applyFill="1" applyBorder="1" applyAlignment="1">
      <alignment horizontal="right"/>
    </xf>
    <xf numFmtId="49" fontId="3" fillId="26" borderId="9" xfId="0" applyNumberFormat="1" applyFont="1" applyFill="1" applyBorder="1" applyAlignment="1">
      <alignment horizontal="left"/>
    </xf>
    <xf numFmtId="0" fontId="0" fillId="26" borderId="0" xfId="0" applyFill="1" applyAlignment="1">
      <alignment/>
    </xf>
    <xf numFmtId="0" fontId="0" fillId="13" borderId="6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9" xfId="0" applyNumberFormat="1" applyFill="1" applyBorder="1" applyAlignment="1">
      <alignment wrapText="1"/>
    </xf>
    <xf numFmtId="0" fontId="0" fillId="14" borderId="6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9" xfId="0" applyNumberForma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16" borderId="9" xfId="0" applyNumberFormat="1" applyFill="1" applyBorder="1" applyAlignment="1">
      <alignment wrapText="1"/>
    </xf>
    <xf numFmtId="0" fontId="0" fillId="17" borderId="6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7" borderId="9" xfId="0" applyNumberFormat="1" applyFill="1" applyBorder="1" applyAlignment="1">
      <alignment wrapText="1"/>
    </xf>
    <xf numFmtId="0" fontId="3" fillId="0" borderId="5" xfId="0" applyFont="1" applyBorder="1" applyAlignment="1">
      <alignment/>
    </xf>
    <xf numFmtId="0" fontId="0" fillId="18" borderId="6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18" borderId="9" xfId="0" applyNumberFormat="1" applyFill="1" applyBorder="1" applyAlignment="1">
      <alignment wrapText="1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9" xfId="0" applyNumberForma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20" borderId="9" xfId="0" applyNumberFormat="1" applyFill="1" applyBorder="1" applyAlignment="1">
      <alignment wrapText="1"/>
    </xf>
    <xf numFmtId="0" fontId="0" fillId="8" borderId="6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9" xfId="0" applyNumberFormat="1" applyFill="1" applyBorder="1" applyAlignment="1">
      <alignment wrapText="1"/>
    </xf>
    <xf numFmtId="0" fontId="4" fillId="20" borderId="23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13" borderId="14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3" fillId="8" borderId="1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0" fillId="8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96;&#1072;&#1088;&#1072;\&#1050;&#1072;&#1090;&#1103;\&#1044;&#1051;&#1071;%20&#1056;&#1040;&#1041;&#1054;&#1058;&#1067;\&#1055;&#1088;&#1072;&#1081;&#1089;&#1099;\&#1055;&#1088;&#1072;&#1081;&#1089;%20&#1072;&#1074;&#1090;&#1086;&#1084;&#1072;&#1090;%2030%20&#1089;%20&#1076;&#1086;&#1083;&#1083;&#1072;&#1088;&#1072;&#1084;&#1080;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"/>
      <sheetName val="70"/>
      <sheetName val="60"/>
      <sheetName val="долларовый"/>
      <sheetName val="54+ долл"/>
      <sheetName val="50+ долл"/>
    </sheetNames>
    <sheetDataSet>
      <sheetData sheetId="0">
        <row r="5">
          <cell r="E5">
            <v>147</v>
          </cell>
          <cell r="F5">
            <v>117</v>
          </cell>
          <cell r="P5">
            <v>135</v>
          </cell>
        </row>
        <row r="6">
          <cell r="E6">
            <v>239</v>
          </cell>
          <cell r="F6">
            <v>203</v>
          </cell>
          <cell r="P6">
            <v>215</v>
          </cell>
        </row>
        <row r="7">
          <cell r="E7">
            <v>399</v>
          </cell>
          <cell r="F7">
            <v>341</v>
          </cell>
          <cell r="P7">
            <v>375</v>
          </cell>
        </row>
        <row r="9">
          <cell r="E9">
            <v>179</v>
          </cell>
          <cell r="F9">
            <v>128</v>
          </cell>
          <cell r="P9">
            <v>155</v>
          </cell>
        </row>
        <row r="10">
          <cell r="E10">
            <v>199</v>
          </cell>
          <cell r="F10">
            <v>141</v>
          </cell>
          <cell r="P10">
            <v>175</v>
          </cell>
        </row>
        <row r="13">
          <cell r="E13">
            <v>189</v>
          </cell>
          <cell r="F13">
            <v>135</v>
          </cell>
          <cell r="P13">
            <v>165</v>
          </cell>
        </row>
        <row r="15">
          <cell r="F15">
            <v>91</v>
          </cell>
          <cell r="P15">
            <v>120</v>
          </cell>
        </row>
        <row r="16">
          <cell r="E16">
            <v>159</v>
          </cell>
          <cell r="F16">
            <v>115</v>
          </cell>
          <cell r="P16">
            <v>135</v>
          </cell>
        </row>
        <row r="17">
          <cell r="E17">
            <v>159</v>
          </cell>
          <cell r="F17">
            <v>120</v>
          </cell>
          <cell r="P17">
            <v>140</v>
          </cell>
        </row>
        <row r="18">
          <cell r="E18">
            <v>179</v>
          </cell>
          <cell r="F18">
            <v>127</v>
          </cell>
          <cell r="P18">
            <v>155</v>
          </cell>
        </row>
        <row r="19">
          <cell r="E19">
            <v>145</v>
          </cell>
          <cell r="F19">
            <v>104</v>
          </cell>
          <cell r="P19">
            <v>125</v>
          </cell>
        </row>
        <row r="20">
          <cell r="E20">
            <v>169</v>
          </cell>
          <cell r="F20">
            <v>120</v>
          </cell>
          <cell r="P20">
            <v>145</v>
          </cell>
        </row>
        <row r="21">
          <cell r="E21">
            <v>159</v>
          </cell>
          <cell r="F21">
            <v>116</v>
          </cell>
          <cell r="P21">
            <v>140</v>
          </cell>
        </row>
        <row r="22">
          <cell r="E22">
            <v>179</v>
          </cell>
          <cell r="F22">
            <v>129</v>
          </cell>
          <cell r="P22">
            <v>160</v>
          </cell>
        </row>
        <row r="23">
          <cell r="E23">
            <v>167</v>
          </cell>
          <cell r="F23">
            <v>118</v>
          </cell>
          <cell r="P23">
            <v>145</v>
          </cell>
        </row>
        <row r="24">
          <cell r="E24">
            <v>189</v>
          </cell>
          <cell r="F24">
            <v>133</v>
          </cell>
          <cell r="P24">
            <v>165</v>
          </cell>
        </row>
        <row r="26">
          <cell r="E26">
            <v>179</v>
          </cell>
          <cell r="F26">
            <v>127</v>
          </cell>
          <cell r="P26">
            <v>155</v>
          </cell>
        </row>
        <row r="27">
          <cell r="E27">
            <v>130</v>
          </cell>
          <cell r="F27">
            <v>98</v>
          </cell>
          <cell r="P27">
            <v>120</v>
          </cell>
        </row>
        <row r="28">
          <cell r="E28">
            <v>159</v>
          </cell>
          <cell r="F28">
            <v>115</v>
          </cell>
          <cell r="P28">
            <v>140</v>
          </cell>
        </row>
        <row r="29">
          <cell r="E29">
            <v>167</v>
          </cell>
          <cell r="F29">
            <v>119</v>
          </cell>
          <cell r="P29">
            <v>145</v>
          </cell>
        </row>
        <row r="30">
          <cell r="E30">
            <v>189</v>
          </cell>
          <cell r="F30">
            <v>134</v>
          </cell>
          <cell r="P30">
            <v>165</v>
          </cell>
        </row>
        <row r="31">
          <cell r="E31">
            <v>183</v>
          </cell>
          <cell r="F31">
            <v>130</v>
          </cell>
          <cell r="P31">
            <v>160</v>
          </cell>
        </row>
        <row r="32">
          <cell r="E32">
            <v>209</v>
          </cell>
          <cell r="F32">
            <v>149</v>
          </cell>
          <cell r="P32">
            <v>185</v>
          </cell>
        </row>
        <row r="33">
          <cell r="E33">
            <v>149</v>
          </cell>
          <cell r="F33">
            <v>106</v>
          </cell>
          <cell r="P33">
            <v>130</v>
          </cell>
        </row>
        <row r="34">
          <cell r="E34">
            <v>179</v>
          </cell>
          <cell r="F34">
            <v>129</v>
          </cell>
          <cell r="P34">
            <v>160</v>
          </cell>
        </row>
        <row r="36">
          <cell r="E36">
            <v>169</v>
          </cell>
          <cell r="F36">
            <v>121</v>
          </cell>
          <cell r="P36">
            <v>155</v>
          </cell>
        </row>
        <row r="37">
          <cell r="E37">
            <v>149</v>
          </cell>
          <cell r="F37">
            <v>110</v>
          </cell>
          <cell r="P37">
            <v>135</v>
          </cell>
        </row>
        <row r="38">
          <cell r="E38">
            <v>169</v>
          </cell>
          <cell r="F38">
            <v>123</v>
          </cell>
          <cell r="P38">
            <v>150</v>
          </cell>
        </row>
        <row r="39">
          <cell r="E39">
            <v>169</v>
          </cell>
          <cell r="F39">
            <v>130</v>
          </cell>
          <cell r="P39">
            <v>160</v>
          </cell>
        </row>
        <row r="40">
          <cell r="E40">
            <v>125</v>
          </cell>
          <cell r="F40">
            <v>122</v>
          </cell>
          <cell r="P40">
            <v>115</v>
          </cell>
        </row>
        <row r="41">
          <cell r="E41">
            <v>194</v>
          </cell>
          <cell r="F41">
            <v>137</v>
          </cell>
          <cell r="P41">
            <v>165</v>
          </cell>
        </row>
        <row r="45">
          <cell r="E45">
            <v>145</v>
          </cell>
          <cell r="F45">
            <v>105</v>
          </cell>
          <cell r="P45">
            <v>130</v>
          </cell>
        </row>
        <row r="46">
          <cell r="E46">
            <v>145</v>
          </cell>
          <cell r="F46">
            <v>105</v>
          </cell>
          <cell r="P46">
            <v>130</v>
          </cell>
        </row>
        <row r="48">
          <cell r="P48">
            <v>80</v>
          </cell>
        </row>
        <row r="55">
          <cell r="E55">
            <v>199</v>
          </cell>
          <cell r="F55">
            <v>199</v>
          </cell>
        </row>
        <row r="56">
          <cell r="E56">
            <v>229</v>
          </cell>
          <cell r="F56">
            <v>163</v>
          </cell>
          <cell r="P56">
            <v>205</v>
          </cell>
        </row>
        <row r="57">
          <cell r="E57">
            <v>165</v>
          </cell>
          <cell r="F57">
            <v>120</v>
          </cell>
          <cell r="P57">
            <v>145</v>
          </cell>
        </row>
        <row r="60">
          <cell r="E60">
            <v>169</v>
          </cell>
          <cell r="F60">
            <v>121</v>
          </cell>
          <cell r="P60">
            <v>130</v>
          </cell>
        </row>
        <row r="61">
          <cell r="E61">
            <v>199</v>
          </cell>
          <cell r="F61">
            <v>141</v>
          </cell>
          <cell r="P61">
            <v>175</v>
          </cell>
        </row>
        <row r="62">
          <cell r="E62">
            <v>175</v>
          </cell>
          <cell r="F62">
            <v>124</v>
          </cell>
          <cell r="P62">
            <v>150</v>
          </cell>
        </row>
        <row r="63">
          <cell r="E63">
            <v>189</v>
          </cell>
          <cell r="F63">
            <v>136</v>
          </cell>
          <cell r="P63">
            <v>165</v>
          </cell>
        </row>
        <row r="65">
          <cell r="E65">
            <v>199</v>
          </cell>
          <cell r="F65">
            <v>169</v>
          </cell>
          <cell r="P65">
            <v>195</v>
          </cell>
        </row>
        <row r="66">
          <cell r="F66">
            <v>142</v>
          </cell>
        </row>
        <row r="67">
          <cell r="E67">
            <v>179</v>
          </cell>
          <cell r="F67">
            <v>127</v>
          </cell>
          <cell r="P67">
            <v>155</v>
          </cell>
        </row>
        <row r="74">
          <cell r="E74">
            <v>185</v>
          </cell>
          <cell r="F74">
            <v>129</v>
          </cell>
          <cell r="P74">
            <v>165</v>
          </cell>
        </row>
        <row r="75">
          <cell r="E75">
            <v>199</v>
          </cell>
          <cell r="F75">
            <v>141</v>
          </cell>
          <cell r="P75">
            <v>175</v>
          </cell>
        </row>
        <row r="76">
          <cell r="F76">
            <v>109</v>
          </cell>
        </row>
        <row r="78">
          <cell r="E78">
            <v>157</v>
          </cell>
          <cell r="F78">
            <v>112</v>
          </cell>
          <cell r="P78">
            <v>135</v>
          </cell>
        </row>
        <row r="83">
          <cell r="E83">
            <v>195</v>
          </cell>
          <cell r="F83">
            <v>169</v>
          </cell>
          <cell r="P83">
            <v>170</v>
          </cell>
        </row>
        <row r="94">
          <cell r="E94">
            <v>199</v>
          </cell>
          <cell r="F94">
            <v>144</v>
          </cell>
          <cell r="P94">
            <v>180</v>
          </cell>
        </row>
        <row r="99">
          <cell r="E99">
            <v>199</v>
          </cell>
          <cell r="F99">
            <v>143</v>
          </cell>
          <cell r="P99">
            <v>175</v>
          </cell>
        </row>
        <row r="100">
          <cell r="E100">
            <v>155</v>
          </cell>
          <cell r="F100">
            <v>107</v>
          </cell>
          <cell r="P100">
            <v>130</v>
          </cell>
        </row>
        <row r="101">
          <cell r="E101">
            <v>127</v>
          </cell>
          <cell r="F101">
            <v>91</v>
          </cell>
          <cell r="P101">
            <v>105</v>
          </cell>
        </row>
        <row r="107">
          <cell r="E107">
            <v>79</v>
          </cell>
          <cell r="F107">
            <v>62</v>
          </cell>
          <cell r="P107">
            <v>65</v>
          </cell>
        </row>
        <row r="108">
          <cell r="E108">
            <v>185</v>
          </cell>
          <cell r="F108">
            <v>153</v>
          </cell>
          <cell r="P108">
            <v>165</v>
          </cell>
        </row>
        <row r="109">
          <cell r="E109">
            <v>115</v>
          </cell>
          <cell r="F109">
            <v>91</v>
          </cell>
        </row>
        <row r="110">
          <cell r="E110">
            <v>140</v>
          </cell>
          <cell r="F110">
            <v>115</v>
          </cell>
          <cell r="P110">
            <v>130</v>
          </cell>
        </row>
        <row r="111">
          <cell r="E111">
            <v>98</v>
          </cell>
          <cell r="F111">
            <v>78</v>
          </cell>
          <cell r="P111">
            <v>85</v>
          </cell>
        </row>
        <row r="112">
          <cell r="E112">
            <v>165</v>
          </cell>
          <cell r="F112">
            <v>135</v>
          </cell>
          <cell r="P112">
            <v>145</v>
          </cell>
        </row>
        <row r="113">
          <cell r="E113">
            <v>139</v>
          </cell>
          <cell r="F113">
            <v>113</v>
          </cell>
          <cell r="P113">
            <v>125</v>
          </cell>
        </row>
        <row r="115">
          <cell r="P115">
            <v>50</v>
          </cell>
        </row>
        <row r="116">
          <cell r="E116">
            <v>75</v>
          </cell>
          <cell r="F116">
            <v>57</v>
          </cell>
          <cell r="P116">
            <v>60</v>
          </cell>
        </row>
        <row r="117">
          <cell r="E117">
            <v>75</v>
          </cell>
          <cell r="F117">
            <v>57</v>
          </cell>
          <cell r="P117">
            <v>60</v>
          </cell>
        </row>
        <row r="118">
          <cell r="E118">
            <v>75</v>
          </cell>
          <cell r="F118">
            <v>57</v>
          </cell>
          <cell r="P118">
            <v>60</v>
          </cell>
        </row>
        <row r="119">
          <cell r="E119">
            <v>129</v>
          </cell>
          <cell r="F119">
            <v>96</v>
          </cell>
          <cell r="P119">
            <v>110</v>
          </cell>
        </row>
        <row r="120">
          <cell r="E120">
            <v>89</v>
          </cell>
          <cell r="F120">
            <v>69</v>
          </cell>
          <cell r="P120">
            <v>70</v>
          </cell>
        </row>
        <row r="121">
          <cell r="E121">
            <v>89</v>
          </cell>
          <cell r="F121">
            <v>69</v>
          </cell>
          <cell r="P121">
            <v>70</v>
          </cell>
        </row>
        <row r="122">
          <cell r="E122">
            <v>99</v>
          </cell>
          <cell r="F122">
            <v>77</v>
          </cell>
          <cell r="P122">
            <v>85</v>
          </cell>
        </row>
        <row r="123">
          <cell r="E123">
            <v>99</v>
          </cell>
          <cell r="F123">
            <v>77</v>
          </cell>
          <cell r="P123">
            <v>85</v>
          </cell>
        </row>
        <row r="124">
          <cell r="E124">
            <v>79</v>
          </cell>
          <cell r="F124">
            <v>59</v>
          </cell>
          <cell r="P124">
            <v>65</v>
          </cell>
        </row>
        <row r="125">
          <cell r="E125">
            <v>109</v>
          </cell>
          <cell r="F125">
            <v>87</v>
          </cell>
          <cell r="P125">
            <v>95</v>
          </cell>
        </row>
        <row r="127">
          <cell r="E127">
            <v>75</v>
          </cell>
          <cell r="F127">
            <v>57</v>
          </cell>
          <cell r="P127">
            <v>60</v>
          </cell>
        </row>
        <row r="128">
          <cell r="E128">
            <v>89</v>
          </cell>
          <cell r="F128">
            <v>69</v>
          </cell>
          <cell r="P128">
            <v>75</v>
          </cell>
        </row>
        <row r="129">
          <cell r="E129">
            <v>99</v>
          </cell>
          <cell r="F129">
            <v>77</v>
          </cell>
          <cell r="P129">
            <v>85</v>
          </cell>
        </row>
        <row r="130">
          <cell r="E130">
            <v>109</v>
          </cell>
          <cell r="F130">
            <v>87</v>
          </cell>
          <cell r="P130">
            <v>95</v>
          </cell>
        </row>
        <row r="131">
          <cell r="E131">
            <v>79</v>
          </cell>
          <cell r="F131">
            <v>59</v>
          </cell>
          <cell r="P131">
            <v>65</v>
          </cell>
        </row>
        <row r="146">
          <cell r="E146">
            <v>265</v>
          </cell>
          <cell r="F146">
            <v>265</v>
          </cell>
        </row>
        <row r="148">
          <cell r="P148">
            <v>255</v>
          </cell>
        </row>
        <row r="151">
          <cell r="E151">
            <v>315</v>
          </cell>
          <cell r="F151">
            <v>255</v>
          </cell>
          <cell r="P151">
            <v>285</v>
          </cell>
        </row>
        <row r="152">
          <cell r="E152">
            <v>315</v>
          </cell>
          <cell r="F152">
            <v>255</v>
          </cell>
          <cell r="P152">
            <v>285</v>
          </cell>
        </row>
        <row r="153">
          <cell r="E153">
            <v>316</v>
          </cell>
          <cell r="F153">
            <v>281</v>
          </cell>
          <cell r="P153">
            <v>285</v>
          </cell>
        </row>
        <row r="156">
          <cell r="E156">
            <v>327</v>
          </cell>
          <cell r="F156">
            <v>292</v>
          </cell>
          <cell r="P156">
            <v>295</v>
          </cell>
        </row>
        <row r="158">
          <cell r="E158">
            <v>157</v>
          </cell>
          <cell r="F158">
            <v>111</v>
          </cell>
          <cell r="P158">
            <v>135</v>
          </cell>
        </row>
        <row r="160">
          <cell r="E160">
            <v>347</v>
          </cell>
          <cell r="F160">
            <v>257</v>
          </cell>
          <cell r="P160">
            <v>315</v>
          </cell>
        </row>
        <row r="161">
          <cell r="E161">
            <v>159</v>
          </cell>
          <cell r="F161">
            <v>113</v>
          </cell>
          <cell r="P161">
            <v>135</v>
          </cell>
        </row>
        <row r="162">
          <cell r="E162">
            <v>299</v>
          </cell>
          <cell r="F162">
            <v>248</v>
          </cell>
          <cell r="P162">
            <v>245</v>
          </cell>
        </row>
        <row r="164">
          <cell r="E164">
            <v>95</v>
          </cell>
          <cell r="F164">
            <v>89</v>
          </cell>
          <cell r="P164">
            <v>95</v>
          </cell>
        </row>
        <row r="167">
          <cell r="E167">
            <v>119</v>
          </cell>
          <cell r="F167">
            <v>95</v>
          </cell>
        </row>
        <row r="170">
          <cell r="E170">
            <v>191</v>
          </cell>
          <cell r="F170">
            <v>135</v>
          </cell>
          <cell r="P170">
            <v>165</v>
          </cell>
        </row>
        <row r="173">
          <cell r="E173">
            <v>0</v>
          </cell>
          <cell r="P173">
            <v>85</v>
          </cell>
        </row>
        <row r="181">
          <cell r="E181">
            <v>7.5</v>
          </cell>
          <cell r="P181">
            <v>7.5</v>
          </cell>
        </row>
        <row r="183">
          <cell r="E183">
            <v>7.5</v>
          </cell>
          <cell r="P183">
            <v>7.5</v>
          </cell>
        </row>
        <row r="184">
          <cell r="P184">
            <v>10</v>
          </cell>
        </row>
        <row r="186">
          <cell r="P186">
            <v>7.5</v>
          </cell>
        </row>
        <row r="188">
          <cell r="E188">
            <v>105</v>
          </cell>
          <cell r="F188">
            <v>75</v>
          </cell>
          <cell r="P188">
            <v>85</v>
          </cell>
        </row>
        <row r="189">
          <cell r="E189">
            <v>105</v>
          </cell>
          <cell r="F189">
            <v>75</v>
          </cell>
          <cell r="P189">
            <v>85</v>
          </cell>
        </row>
        <row r="190">
          <cell r="E190">
            <v>169</v>
          </cell>
          <cell r="F190">
            <v>128</v>
          </cell>
          <cell r="P190">
            <v>145</v>
          </cell>
        </row>
        <row r="191">
          <cell r="E191">
            <v>169</v>
          </cell>
          <cell r="F191">
            <v>128</v>
          </cell>
          <cell r="P191">
            <v>145</v>
          </cell>
        </row>
        <row r="192">
          <cell r="E192">
            <v>169</v>
          </cell>
          <cell r="F192">
            <v>128</v>
          </cell>
          <cell r="P192">
            <v>145</v>
          </cell>
        </row>
        <row r="193">
          <cell r="E193">
            <v>169</v>
          </cell>
          <cell r="F193">
            <v>128</v>
          </cell>
          <cell r="P193">
            <v>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workbookViewId="0" topLeftCell="X1">
      <selection activeCell="A1" sqref="A1:W16384"/>
    </sheetView>
  </sheetViews>
  <sheetFormatPr defaultColWidth="9.140625" defaultRowHeight="12.75"/>
  <cols>
    <col min="1" max="2" width="0" style="0" hidden="1" customWidth="1"/>
    <col min="3" max="3" width="8.57421875" style="109" hidden="1" customWidth="1"/>
    <col min="4" max="4" width="30.8515625" style="109" hidden="1" customWidth="1"/>
    <col min="5" max="5" width="10.7109375" style="1" hidden="1" customWidth="1"/>
    <col min="6" max="8" width="10.57421875" style="1" hidden="1" customWidth="1"/>
    <col min="9" max="9" width="10.28125" style="1" hidden="1" customWidth="1"/>
    <col min="10" max="10" width="10.57421875" style="1" hidden="1" customWidth="1"/>
    <col min="11" max="11" width="10.8515625" style="1" hidden="1" customWidth="1"/>
    <col min="12" max="12" width="10.00390625" style="1" hidden="1" customWidth="1"/>
    <col min="13" max="13" width="10.421875" style="1" hidden="1" customWidth="1"/>
    <col min="14" max="14" width="5.8515625" style="1" hidden="1" customWidth="1"/>
    <col min="15" max="15" width="5.8515625" style="152" hidden="1" customWidth="1"/>
    <col min="16" max="16" width="10.421875" style="1" hidden="1" customWidth="1"/>
    <col min="17" max="17" width="10.28125" style="1" hidden="1" customWidth="1"/>
    <col min="18" max="18" width="10.8515625" style="1" hidden="1" customWidth="1"/>
    <col min="19" max="19" width="12.140625" style="2" hidden="1" customWidth="1"/>
    <col min="20" max="20" width="12.140625" style="3" hidden="1" customWidth="1"/>
    <col min="21" max="21" width="0" style="1" hidden="1" customWidth="1"/>
    <col min="22" max="23" width="0" style="0" hidden="1" customWidth="1"/>
  </cols>
  <sheetData>
    <row r="1" spans="1:4" ht="41.25" customHeight="1" thickBot="1">
      <c r="A1" s="73"/>
      <c r="B1" s="75" t="s">
        <v>195</v>
      </c>
      <c r="C1" s="220" t="s">
        <v>0</v>
      </c>
      <c r="D1" s="221"/>
    </row>
    <row r="2" spans="1:21" ht="18.75" thickBot="1">
      <c r="A2" s="73" t="s">
        <v>196</v>
      </c>
      <c r="B2" s="75" t="s">
        <v>5</v>
      </c>
      <c r="C2" s="233" t="s">
        <v>1</v>
      </c>
      <c r="D2" s="221"/>
      <c r="E2" s="4" t="s">
        <v>2</v>
      </c>
      <c r="F2" s="5"/>
      <c r="G2" s="5"/>
      <c r="H2" s="6"/>
      <c r="I2" s="222" t="s">
        <v>3</v>
      </c>
      <c r="J2" s="223"/>
      <c r="K2" s="224"/>
      <c r="L2" s="7" t="s">
        <v>4</v>
      </c>
      <c r="M2" s="225" t="s">
        <v>5</v>
      </c>
      <c r="N2" s="226"/>
      <c r="O2" s="153" t="s">
        <v>217</v>
      </c>
      <c r="P2" s="227" t="s">
        <v>6</v>
      </c>
      <c r="Q2" s="228"/>
      <c r="R2" s="228"/>
      <c r="S2" s="229" t="s">
        <v>7</v>
      </c>
      <c r="T2" s="230"/>
      <c r="U2" s="231"/>
    </row>
    <row r="3" spans="1:21" ht="25.5">
      <c r="A3" s="74"/>
      <c r="B3" s="76"/>
      <c r="C3" s="234"/>
      <c r="D3" s="235"/>
      <c r="E3" s="8" t="s">
        <v>8</v>
      </c>
      <c r="F3" s="9" t="s">
        <v>9</v>
      </c>
      <c r="G3" s="9" t="s">
        <v>223</v>
      </c>
      <c r="H3" s="10" t="s">
        <v>10</v>
      </c>
      <c r="I3" s="11" t="s">
        <v>8</v>
      </c>
      <c r="J3" s="11" t="s">
        <v>11</v>
      </c>
      <c r="K3" s="12" t="s">
        <v>12</v>
      </c>
      <c r="L3" s="11" t="s">
        <v>8</v>
      </c>
      <c r="M3" s="11" t="s">
        <v>8</v>
      </c>
      <c r="N3" s="13" t="s">
        <v>13</v>
      </c>
      <c r="O3" s="154"/>
      <c r="P3" s="134" t="s">
        <v>14</v>
      </c>
      <c r="Q3" s="14" t="s">
        <v>15</v>
      </c>
      <c r="R3" s="15" t="s">
        <v>16</v>
      </c>
      <c r="S3" s="16" t="s">
        <v>17</v>
      </c>
      <c r="T3" s="17"/>
      <c r="U3" s="14" t="s">
        <v>18</v>
      </c>
    </row>
    <row r="4" spans="1:21" ht="12.75">
      <c r="A4" s="74"/>
      <c r="B4" s="76"/>
      <c r="C4" s="232" t="s">
        <v>19</v>
      </c>
      <c r="D4" s="217"/>
      <c r="E4" s="18"/>
      <c r="F4" s="18"/>
      <c r="G4" s="18"/>
      <c r="H4" s="18"/>
      <c r="I4" s="18"/>
      <c r="J4" s="18"/>
      <c r="K4" s="18"/>
      <c r="L4" s="18"/>
      <c r="M4" s="18"/>
      <c r="N4" s="113"/>
      <c r="O4" s="155"/>
      <c r="P4" s="135"/>
      <c r="Q4" s="18"/>
      <c r="R4" s="18"/>
      <c r="S4" s="19"/>
      <c r="T4" s="20"/>
      <c r="U4" s="18"/>
    </row>
    <row r="5" spans="1:22" ht="12.75">
      <c r="A5" s="71" t="s">
        <v>193</v>
      </c>
      <c r="B5" s="71" t="s">
        <v>194</v>
      </c>
      <c r="C5" s="216" t="s">
        <v>20</v>
      </c>
      <c r="D5" s="217"/>
      <c r="E5" s="21">
        <v>147</v>
      </c>
      <c r="F5" s="21">
        <v>117</v>
      </c>
      <c r="G5" s="21">
        <f>0.73*P5+17.2</f>
        <v>115.75</v>
      </c>
      <c r="H5" s="21">
        <f>E5+25</f>
        <v>172</v>
      </c>
      <c r="I5" s="22">
        <f>P5+10</f>
        <v>145</v>
      </c>
      <c r="J5" s="22">
        <f>P5+5</f>
        <v>140</v>
      </c>
      <c r="K5" s="23">
        <f>I5+45</f>
        <v>190</v>
      </c>
      <c r="L5" s="24">
        <f>P5+20</f>
        <v>155</v>
      </c>
      <c r="M5" s="25">
        <f>P5+5</f>
        <v>140</v>
      </c>
      <c r="N5" s="114">
        <v>-10</v>
      </c>
      <c r="O5" s="155"/>
      <c r="P5" s="68">
        <v>135</v>
      </c>
      <c r="Q5" s="26">
        <f>P5+5</f>
        <v>140</v>
      </c>
      <c r="R5" s="26">
        <f>P5+10</f>
        <v>145</v>
      </c>
      <c r="S5" s="27">
        <f>P5/1.5</f>
        <v>90</v>
      </c>
      <c r="T5" s="28" t="s">
        <v>21</v>
      </c>
      <c r="U5" s="29">
        <v>175</v>
      </c>
      <c r="V5">
        <f>S5*2</f>
        <v>180</v>
      </c>
    </row>
    <row r="6" spans="1:22" ht="12.75">
      <c r="A6" s="71" t="s">
        <v>193</v>
      </c>
      <c r="B6" s="71" t="s">
        <v>194</v>
      </c>
      <c r="C6" s="216" t="s">
        <v>22</v>
      </c>
      <c r="D6" s="217"/>
      <c r="E6" s="21">
        <v>239</v>
      </c>
      <c r="F6" s="21">
        <v>203</v>
      </c>
      <c r="G6" s="21"/>
      <c r="H6" s="21">
        <f aca="true" t="shared" si="0" ref="H6:H69">E6+25</f>
        <v>264</v>
      </c>
      <c r="I6" s="22">
        <f aca="true" t="shared" si="1" ref="I6:I69">P6+10</f>
        <v>225</v>
      </c>
      <c r="J6" s="22">
        <f aca="true" t="shared" si="2" ref="J6:J69">P6+5</f>
        <v>220</v>
      </c>
      <c r="K6" s="23">
        <f>I6+45</f>
        <v>270</v>
      </c>
      <c r="L6" s="24">
        <f aca="true" t="shared" si="3" ref="L6:L69">P6+20</f>
        <v>235</v>
      </c>
      <c r="M6" s="25">
        <f aca="true" t="shared" si="4" ref="M6:M69">P6+5</f>
        <v>220</v>
      </c>
      <c r="N6" s="114">
        <v>-10</v>
      </c>
      <c r="O6" s="155"/>
      <c r="P6" s="68">
        <v>215</v>
      </c>
      <c r="Q6" s="26">
        <f aca="true" t="shared" si="5" ref="Q6:Q69">P6+5</f>
        <v>220</v>
      </c>
      <c r="R6" s="26">
        <f aca="true" t="shared" si="6" ref="R6:R69">P6+10</f>
        <v>225</v>
      </c>
      <c r="S6" s="27">
        <f>P6/1.5</f>
        <v>143.33333333333334</v>
      </c>
      <c r="T6" s="28" t="s">
        <v>21</v>
      </c>
      <c r="U6" s="29">
        <v>285</v>
      </c>
      <c r="V6">
        <f>S6*2</f>
        <v>286.6666666666667</v>
      </c>
    </row>
    <row r="7" spans="1:22" ht="12.75">
      <c r="A7" s="83" t="s">
        <v>194</v>
      </c>
      <c r="B7" s="71" t="s">
        <v>193</v>
      </c>
      <c r="C7" s="216" t="s">
        <v>23</v>
      </c>
      <c r="D7" s="218"/>
      <c r="E7" s="21">
        <v>399</v>
      </c>
      <c r="F7" s="21">
        <v>341</v>
      </c>
      <c r="G7" s="21"/>
      <c r="H7" s="21">
        <f t="shared" si="0"/>
        <v>424</v>
      </c>
      <c r="I7" s="22">
        <f>P7+0</f>
        <v>375</v>
      </c>
      <c r="J7" s="22">
        <f>P7-5</f>
        <v>370</v>
      </c>
      <c r="K7" s="23">
        <f>I7+45</f>
        <v>420</v>
      </c>
      <c r="L7" s="24">
        <f>P7+0</f>
        <v>375</v>
      </c>
      <c r="M7" s="79"/>
      <c r="N7" s="115"/>
      <c r="O7" s="155"/>
      <c r="P7" s="68">
        <v>375</v>
      </c>
      <c r="Q7" s="26">
        <f t="shared" si="5"/>
        <v>380</v>
      </c>
      <c r="R7" s="26">
        <f t="shared" si="6"/>
        <v>385</v>
      </c>
      <c r="S7" s="27">
        <f>P7+0</f>
        <v>375</v>
      </c>
      <c r="T7" s="28" t="s">
        <v>21</v>
      </c>
      <c r="U7" s="29">
        <v>555</v>
      </c>
      <c r="V7">
        <f>P7*1.5</f>
        <v>562.5</v>
      </c>
    </row>
    <row r="8" spans="1:21" ht="12.75">
      <c r="A8" s="71"/>
      <c r="B8" s="71"/>
      <c r="C8" s="219" t="s">
        <v>24</v>
      </c>
      <c r="D8" s="217"/>
      <c r="E8" s="30"/>
      <c r="F8" s="30"/>
      <c r="G8" s="30"/>
      <c r="H8" s="30"/>
      <c r="I8" s="30"/>
      <c r="J8" s="30"/>
      <c r="K8" s="30"/>
      <c r="L8" s="30"/>
      <c r="M8" s="30"/>
      <c r="N8" s="116"/>
      <c r="O8" s="155"/>
      <c r="P8" s="136"/>
      <c r="Q8" s="30"/>
      <c r="R8" s="30"/>
      <c r="S8" s="31"/>
      <c r="T8" s="32"/>
      <c r="U8" s="30"/>
    </row>
    <row r="9" spans="1:22" ht="12.75">
      <c r="A9" s="71" t="s">
        <v>193</v>
      </c>
      <c r="B9" s="71" t="s">
        <v>194</v>
      </c>
      <c r="C9" s="216" t="s">
        <v>25</v>
      </c>
      <c r="D9" s="217"/>
      <c r="E9" s="21">
        <v>179</v>
      </c>
      <c r="F9" s="33">
        <v>128</v>
      </c>
      <c r="G9" s="21">
        <f aca="true" t="shared" si="7" ref="G9:G70">0.73*P9+17.2</f>
        <v>130.35</v>
      </c>
      <c r="H9" s="21">
        <f t="shared" si="0"/>
        <v>204</v>
      </c>
      <c r="I9" s="22">
        <f t="shared" si="1"/>
        <v>165</v>
      </c>
      <c r="J9" s="22">
        <f t="shared" si="2"/>
        <v>160</v>
      </c>
      <c r="K9" s="23">
        <f>I9+45</f>
        <v>210</v>
      </c>
      <c r="L9" s="24">
        <f t="shared" si="3"/>
        <v>175</v>
      </c>
      <c r="M9" s="25">
        <f t="shared" si="4"/>
        <v>160</v>
      </c>
      <c r="N9" s="114">
        <v>-10</v>
      </c>
      <c r="O9" s="155"/>
      <c r="P9" s="68">
        <v>155</v>
      </c>
      <c r="Q9" s="26">
        <f t="shared" si="5"/>
        <v>160</v>
      </c>
      <c r="R9" s="26">
        <f t="shared" si="6"/>
        <v>165</v>
      </c>
      <c r="S9" s="27">
        <f>P9/1.5</f>
        <v>103.33333333333333</v>
      </c>
      <c r="T9" s="28" t="s">
        <v>21</v>
      </c>
      <c r="U9" s="29">
        <v>205</v>
      </c>
      <c r="V9">
        <f>S9*2</f>
        <v>206.66666666666666</v>
      </c>
    </row>
    <row r="10" spans="1:22" ht="12.75">
      <c r="A10" s="71" t="s">
        <v>193</v>
      </c>
      <c r="B10" s="71" t="s">
        <v>194</v>
      </c>
      <c r="C10" s="216" t="s">
        <v>26</v>
      </c>
      <c r="D10" s="218"/>
      <c r="E10" s="21">
        <v>199</v>
      </c>
      <c r="F10" s="33">
        <v>141</v>
      </c>
      <c r="G10" s="21">
        <f t="shared" si="7"/>
        <v>144.95</v>
      </c>
      <c r="H10" s="21">
        <f t="shared" si="0"/>
        <v>224</v>
      </c>
      <c r="I10" s="22">
        <f t="shared" si="1"/>
        <v>185</v>
      </c>
      <c r="J10" s="22">
        <f t="shared" si="2"/>
        <v>180</v>
      </c>
      <c r="K10" s="23">
        <f aca="true" t="shared" si="8" ref="K10:K75">I10+45</f>
        <v>230</v>
      </c>
      <c r="L10" s="24">
        <f t="shared" si="3"/>
        <v>195</v>
      </c>
      <c r="M10" s="25">
        <f t="shared" si="4"/>
        <v>180</v>
      </c>
      <c r="N10" s="114">
        <v>-10</v>
      </c>
      <c r="O10" s="155"/>
      <c r="P10" s="68">
        <v>175</v>
      </c>
      <c r="Q10" s="26">
        <f t="shared" si="5"/>
        <v>180</v>
      </c>
      <c r="R10" s="26">
        <f t="shared" si="6"/>
        <v>185</v>
      </c>
      <c r="S10" s="27">
        <f aca="true" t="shared" si="9" ref="S10:S75">P10/1.5</f>
        <v>116.66666666666667</v>
      </c>
      <c r="T10" s="28" t="s">
        <v>21</v>
      </c>
      <c r="U10" s="29">
        <v>225</v>
      </c>
      <c r="V10">
        <f aca="true" t="shared" si="10" ref="V10:V75">S10*2</f>
        <v>233.33333333333334</v>
      </c>
    </row>
    <row r="11" spans="1:22" ht="12.75">
      <c r="A11" s="71" t="s">
        <v>193</v>
      </c>
      <c r="B11" s="71" t="s">
        <v>194</v>
      </c>
      <c r="C11" s="216" t="s">
        <v>27</v>
      </c>
      <c r="D11" s="217"/>
      <c r="E11" s="21">
        <v>155</v>
      </c>
      <c r="F11" s="21">
        <v>111</v>
      </c>
      <c r="G11" s="21">
        <f t="shared" si="7"/>
        <v>115.75</v>
      </c>
      <c r="H11" s="21">
        <f t="shared" si="0"/>
        <v>180</v>
      </c>
      <c r="I11" s="22">
        <f t="shared" si="1"/>
        <v>145</v>
      </c>
      <c r="J11" s="22">
        <f t="shared" si="2"/>
        <v>140</v>
      </c>
      <c r="K11" s="23">
        <f t="shared" si="8"/>
        <v>190</v>
      </c>
      <c r="L11" s="24">
        <f t="shared" si="3"/>
        <v>155</v>
      </c>
      <c r="M11" s="25">
        <f t="shared" si="4"/>
        <v>140</v>
      </c>
      <c r="N11" s="114">
        <v>-10</v>
      </c>
      <c r="O11" s="155"/>
      <c r="P11" s="68">
        <v>135</v>
      </c>
      <c r="Q11" s="26">
        <f t="shared" si="5"/>
        <v>140</v>
      </c>
      <c r="R11" s="26">
        <f t="shared" si="6"/>
        <v>145</v>
      </c>
      <c r="S11" s="27">
        <f t="shared" si="9"/>
        <v>90</v>
      </c>
      <c r="T11" s="28" t="s">
        <v>21</v>
      </c>
      <c r="U11" s="29">
        <v>175</v>
      </c>
      <c r="V11">
        <f t="shared" si="10"/>
        <v>180</v>
      </c>
    </row>
    <row r="12" spans="1:22" ht="12.75">
      <c r="A12" s="71" t="s">
        <v>193</v>
      </c>
      <c r="B12" s="71" t="s">
        <v>194</v>
      </c>
      <c r="C12" s="216" t="s">
        <v>28</v>
      </c>
      <c r="D12" s="218"/>
      <c r="E12" s="21">
        <v>169</v>
      </c>
      <c r="F12" s="21">
        <v>121</v>
      </c>
      <c r="G12" s="21">
        <f t="shared" si="7"/>
        <v>126.7</v>
      </c>
      <c r="H12" s="21">
        <f t="shared" si="0"/>
        <v>194</v>
      </c>
      <c r="I12" s="22">
        <f t="shared" si="1"/>
        <v>160</v>
      </c>
      <c r="J12" s="22">
        <f t="shared" si="2"/>
        <v>155</v>
      </c>
      <c r="K12" s="23">
        <f t="shared" si="8"/>
        <v>205</v>
      </c>
      <c r="L12" s="24">
        <f t="shared" si="3"/>
        <v>170</v>
      </c>
      <c r="M12" s="25">
        <f t="shared" si="4"/>
        <v>155</v>
      </c>
      <c r="N12" s="114">
        <v>-10</v>
      </c>
      <c r="O12" s="155"/>
      <c r="P12" s="68">
        <v>150</v>
      </c>
      <c r="Q12" s="26">
        <f t="shared" si="5"/>
        <v>155</v>
      </c>
      <c r="R12" s="26">
        <f t="shared" si="6"/>
        <v>160</v>
      </c>
      <c r="S12" s="27">
        <f t="shared" si="9"/>
        <v>100</v>
      </c>
      <c r="T12" s="28" t="s">
        <v>21</v>
      </c>
      <c r="U12" s="29">
        <v>195</v>
      </c>
      <c r="V12">
        <f t="shared" si="10"/>
        <v>200</v>
      </c>
    </row>
    <row r="13" spans="1:22" ht="12.75">
      <c r="A13" s="71" t="s">
        <v>193</v>
      </c>
      <c r="B13" s="71" t="s">
        <v>194</v>
      </c>
      <c r="C13" s="216" t="s">
        <v>29</v>
      </c>
      <c r="D13" s="218"/>
      <c r="E13" s="21">
        <v>189</v>
      </c>
      <c r="F13" s="21">
        <v>135</v>
      </c>
      <c r="G13" s="21">
        <f t="shared" si="7"/>
        <v>137.65</v>
      </c>
      <c r="H13" s="21">
        <f t="shared" si="0"/>
        <v>214</v>
      </c>
      <c r="I13" s="22">
        <f t="shared" si="1"/>
        <v>175</v>
      </c>
      <c r="J13" s="22">
        <f t="shared" si="2"/>
        <v>170</v>
      </c>
      <c r="K13" s="23">
        <f t="shared" si="8"/>
        <v>220</v>
      </c>
      <c r="L13" s="24">
        <f t="shared" si="3"/>
        <v>185</v>
      </c>
      <c r="M13" s="25">
        <f t="shared" si="4"/>
        <v>170</v>
      </c>
      <c r="N13" s="114">
        <v>-10</v>
      </c>
      <c r="O13" s="155"/>
      <c r="P13" s="68">
        <v>165</v>
      </c>
      <c r="Q13" s="26">
        <f t="shared" si="5"/>
        <v>170</v>
      </c>
      <c r="R13" s="26">
        <f t="shared" si="6"/>
        <v>175</v>
      </c>
      <c r="S13" s="27">
        <f t="shared" si="9"/>
        <v>110</v>
      </c>
      <c r="T13" s="28" t="s">
        <v>21</v>
      </c>
      <c r="U13" s="29">
        <v>215</v>
      </c>
      <c r="V13">
        <f t="shared" si="10"/>
        <v>220</v>
      </c>
    </row>
    <row r="14" spans="1:22" ht="12.75">
      <c r="A14" s="71" t="s">
        <v>193</v>
      </c>
      <c r="B14" s="71" t="s">
        <v>194</v>
      </c>
      <c r="C14" s="216" t="s">
        <v>206</v>
      </c>
      <c r="D14" s="217"/>
      <c r="E14" s="21">
        <v>160</v>
      </c>
      <c r="F14" s="21">
        <v>128</v>
      </c>
      <c r="G14" s="21">
        <f t="shared" si="7"/>
        <v>123.05</v>
      </c>
      <c r="H14" s="21">
        <f t="shared" si="0"/>
        <v>185</v>
      </c>
      <c r="I14" s="22">
        <f t="shared" si="1"/>
        <v>155</v>
      </c>
      <c r="J14" s="22">
        <f t="shared" si="2"/>
        <v>150</v>
      </c>
      <c r="K14" s="23">
        <f t="shared" si="8"/>
        <v>200</v>
      </c>
      <c r="L14" s="24">
        <f t="shared" si="3"/>
        <v>165</v>
      </c>
      <c r="M14" s="25">
        <f t="shared" si="4"/>
        <v>150</v>
      </c>
      <c r="N14" s="114">
        <v>-10</v>
      </c>
      <c r="O14" s="155"/>
      <c r="P14" s="68">
        <v>145</v>
      </c>
      <c r="Q14" s="26">
        <f t="shared" si="5"/>
        <v>150</v>
      </c>
      <c r="R14" s="26">
        <f t="shared" si="6"/>
        <v>155</v>
      </c>
      <c r="S14" s="27">
        <f t="shared" si="9"/>
        <v>96.66666666666667</v>
      </c>
      <c r="T14" s="28" t="s">
        <v>21</v>
      </c>
      <c r="U14" s="29">
        <v>185</v>
      </c>
      <c r="V14">
        <f t="shared" si="10"/>
        <v>193.33333333333334</v>
      </c>
    </row>
    <row r="15" spans="1:22" ht="12.75">
      <c r="A15" s="71" t="s">
        <v>193</v>
      </c>
      <c r="B15" s="71" t="s">
        <v>194</v>
      </c>
      <c r="C15" s="216" t="s">
        <v>30</v>
      </c>
      <c r="D15" s="218"/>
      <c r="E15" s="21"/>
      <c r="F15" s="21">
        <v>91</v>
      </c>
      <c r="G15" s="21">
        <f t="shared" si="7"/>
        <v>104.8</v>
      </c>
      <c r="H15" s="21">
        <f t="shared" si="0"/>
        <v>25</v>
      </c>
      <c r="I15" s="22">
        <f t="shared" si="1"/>
        <v>130</v>
      </c>
      <c r="J15" s="22">
        <f t="shared" si="2"/>
        <v>125</v>
      </c>
      <c r="K15" s="23">
        <f t="shared" si="8"/>
        <v>175</v>
      </c>
      <c r="L15" s="24">
        <f t="shared" si="3"/>
        <v>140</v>
      </c>
      <c r="M15" s="25">
        <f t="shared" si="4"/>
        <v>125</v>
      </c>
      <c r="N15" s="114">
        <v>-10</v>
      </c>
      <c r="O15" s="166"/>
      <c r="P15" s="68">
        <v>120</v>
      </c>
      <c r="Q15" s="26">
        <f t="shared" si="5"/>
        <v>125</v>
      </c>
      <c r="R15" s="26">
        <f t="shared" si="6"/>
        <v>130</v>
      </c>
      <c r="S15" s="27">
        <f t="shared" si="9"/>
        <v>80</v>
      </c>
      <c r="T15" s="28" t="s">
        <v>21</v>
      </c>
      <c r="U15" s="29">
        <v>155</v>
      </c>
      <c r="V15">
        <f t="shared" si="10"/>
        <v>160</v>
      </c>
    </row>
    <row r="16" spans="1:22" ht="12.75">
      <c r="A16" s="71" t="s">
        <v>193</v>
      </c>
      <c r="B16" s="71" t="s">
        <v>194</v>
      </c>
      <c r="C16" s="216" t="s">
        <v>31</v>
      </c>
      <c r="D16" s="217"/>
      <c r="E16" s="21">
        <v>159</v>
      </c>
      <c r="F16" s="21">
        <v>115</v>
      </c>
      <c r="G16" s="21">
        <f t="shared" si="7"/>
        <v>115.75</v>
      </c>
      <c r="H16" s="21">
        <f t="shared" si="0"/>
        <v>184</v>
      </c>
      <c r="I16" s="22">
        <f t="shared" si="1"/>
        <v>145</v>
      </c>
      <c r="J16" s="22">
        <f t="shared" si="2"/>
        <v>140</v>
      </c>
      <c r="K16" s="23">
        <f t="shared" si="8"/>
        <v>190</v>
      </c>
      <c r="L16" s="24">
        <f t="shared" si="3"/>
        <v>155</v>
      </c>
      <c r="M16" s="25">
        <f t="shared" si="4"/>
        <v>140</v>
      </c>
      <c r="N16" s="114">
        <v>-10</v>
      </c>
      <c r="O16" s="155"/>
      <c r="P16" s="68">
        <v>135</v>
      </c>
      <c r="Q16" s="26">
        <f t="shared" si="5"/>
        <v>140</v>
      </c>
      <c r="R16" s="26">
        <f t="shared" si="6"/>
        <v>145</v>
      </c>
      <c r="S16" s="27">
        <f t="shared" si="9"/>
        <v>90</v>
      </c>
      <c r="T16" s="28" t="s">
        <v>21</v>
      </c>
      <c r="U16" s="29">
        <v>175</v>
      </c>
      <c r="V16">
        <f t="shared" si="10"/>
        <v>180</v>
      </c>
    </row>
    <row r="17" spans="1:22" ht="12.75">
      <c r="A17" s="71" t="s">
        <v>193</v>
      </c>
      <c r="B17" s="71" t="s">
        <v>194</v>
      </c>
      <c r="C17" s="216" t="s">
        <v>32</v>
      </c>
      <c r="D17" s="218"/>
      <c r="E17" s="21">
        <v>159</v>
      </c>
      <c r="F17" s="21">
        <v>120</v>
      </c>
      <c r="G17" s="21">
        <f t="shared" si="7"/>
        <v>119.4</v>
      </c>
      <c r="H17" s="21">
        <f t="shared" si="0"/>
        <v>184</v>
      </c>
      <c r="I17" s="22">
        <f t="shared" si="1"/>
        <v>150</v>
      </c>
      <c r="J17" s="22">
        <f t="shared" si="2"/>
        <v>145</v>
      </c>
      <c r="K17" s="23">
        <f t="shared" si="8"/>
        <v>195</v>
      </c>
      <c r="L17" s="24">
        <f t="shared" si="3"/>
        <v>160</v>
      </c>
      <c r="M17" s="25">
        <f t="shared" si="4"/>
        <v>145</v>
      </c>
      <c r="N17" s="114">
        <v>-10</v>
      </c>
      <c r="O17" s="155"/>
      <c r="P17" s="68">
        <v>140</v>
      </c>
      <c r="Q17" s="26">
        <f t="shared" si="5"/>
        <v>145</v>
      </c>
      <c r="R17" s="26">
        <f t="shared" si="6"/>
        <v>150</v>
      </c>
      <c r="S17" s="27">
        <f>P17/1.5</f>
        <v>93.33333333333333</v>
      </c>
      <c r="T17" s="28" t="s">
        <v>21</v>
      </c>
      <c r="U17" s="29">
        <v>185</v>
      </c>
      <c r="V17">
        <f>S17*2</f>
        <v>186.66666666666666</v>
      </c>
    </row>
    <row r="18" spans="1:22" ht="12.75">
      <c r="A18" s="71" t="s">
        <v>193</v>
      </c>
      <c r="B18" s="71" t="s">
        <v>194</v>
      </c>
      <c r="C18" s="216" t="s">
        <v>33</v>
      </c>
      <c r="D18" s="217"/>
      <c r="E18" s="21">
        <v>179</v>
      </c>
      <c r="F18" s="21">
        <v>127</v>
      </c>
      <c r="G18" s="21">
        <f t="shared" si="7"/>
        <v>130.35</v>
      </c>
      <c r="H18" s="21">
        <f t="shared" si="0"/>
        <v>204</v>
      </c>
      <c r="I18" s="22">
        <f t="shared" si="1"/>
        <v>165</v>
      </c>
      <c r="J18" s="22">
        <f t="shared" si="2"/>
        <v>160</v>
      </c>
      <c r="K18" s="23">
        <f t="shared" si="8"/>
        <v>210</v>
      </c>
      <c r="L18" s="24">
        <f t="shared" si="3"/>
        <v>175</v>
      </c>
      <c r="M18" s="25">
        <f t="shared" si="4"/>
        <v>160</v>
      </c>
      <c r="N18" s="114">
        <v>-10</v>
      </c>
      <c r="O18" s="155"/>
      <c r="P18" s="68">
        <v>155</v>
      </c>
      <c r="Q18" s="26">
        <f t="shared" si="5"/>
        <v>160</v>
      </c>
      <c r="R18" s="26">
        <f t="shared" si="6"/>
        <v>165</v>
      </c>
      <c r="S18" s="27">
        <f t="shared" si="9"/>
        <v>103.33333333333333</v>
      </c>
      <c r="T18" s="28" t="s">
        <v>21</v>
      </c>
      <c r="U18" s="29">
        <v>205</v>
      </c>
      <c r="V18">
        <f t="shared" si="10"/>
        <v>206.66666666666666</v>
      </c>
    </row>
    <row r="19" spans="1:22" ht="12.75">
      <c r="A19" s="71" t="s">
        <v>193</v>
      </c>
      <c r="B19" s="71" t="s">
        <v>194</v>
      </c>
      <c r="C19" s="216" t="s">
        <v>34</v>
      </c>
      <c r="D19" s="218"/>
      <c r="E19" s="21">
        <v>145</v>
      </c>
      <c r="F19" s="21">
        <v>104</v>
      </c>
      <c r="G19" s="21">
        <f t="shared" si="7"/>
        <v>108.45</v>
      </c>
      <c r="H19" s="21">
        <f t="shared" si="0"/>
        <v>170</v>
      </c>
      <c r="I19" s="22">
        <f t="shared" si="1"/>
        <v>135</v>
      </c>
      <c r="J19" s="22">
        <f t="shared" si="2"/>
        <v>130</v>
      </c>
      <c r="K19" s="23">
        <f t="shared" si="8"/>
        <v>180</v>
      </c>
      <c r="L19" s="24">
        <f t="shared" si="3"/>
        <v>145</v>
      </c>
      <c r="M19" s="25">
        <f t="shared" si="4"/>
        <v>130</v>
      </c>
      <c r="N19" s="114">
        <v>-10</v>
      </c>
      <c r="O19" s="155"/>
      <c r="P19" s="68">
        <v>125</v>
      </c>
      <c r="Q19" s="26">
        <f t="shared" si="5"/>
        <v>130</v>
      </c>
      <c r="R19" s="26">
        <f t="shared" si="6"/>
        <v>135</v>
      </c>
      <c r="S19" s="27">
        <f t="shared" si="9"/>
        <v>83.33333333333333</v>
      </c>
      <c r="T19" s="28" t="s">
        <v>21</v>
      </c>
      <c r="U19" s="29">
        <v>165</v>
      </c>
      <c r="V19">
        <f t="shared" si="10"/>
        <v>166.66666666666666</v>
      </c>
    </row>
    <row r="20" spans="1:22" ht="12.75">
      <c r="A20" s="71" t="s">
        <v>193</v>
      </c>
      <c r="B20" s="71" t="s">
        <v>194</v>
      </c>
      <c r="C20" s="216" t="s">
        <v>35</v>
      </c>
      <c r="D20" s="218"/>
      <c r="E20" s="21">
        <v>169</v>
      </c>
      <c r="F20" s="21">
        <v>120</v>
      </c>
      <c r="G20" s="21">
        <f t="shared" si="7"/>
        <v>123.05</v>
      </c>
      <c r="H20" s="21">
        <f t="shared" si="0"/>
        <v>194</v>
      </c>
      <c r="I20" s="22">
        <f t="shared" si="1"/>
        <v>155</v>
      </c>
      <c r="J20" s="22">
        <f t="shared" si="2"/>
        <v>150</v>
      </c>
      <c r="K20" s="23">
        <f t="shared" si="8"/>
        <v>200</v>
      </c>
      <c r="L20" s="24">
        <f t="shared" si="3"/>
        <v>165</v>
      </c>
      <c r="M20" s="25">
        <f t="shared" si="4"/>
        <v>150</v>
      </c>
      <c r="N20" s="114">
        <v>-10</v>
      </c>
      <c r="O20" s="155"/>
      <c r="P20" s="68">
        <v>145</v>
      </c>
      <c r="Q20" s="26">
        <f t="shared" si="5"/>
        <v>150</v>
      </c>
      <c r="R20" s="26">
        <f t="shared" si="6"/>
        <v>155</v>
      </c>
      <c r="S20" s="27">
        <f t="shared" si="9"/>
        <v>96.66666666666667</v>
      </c>
      <c r="T20" s="28" t="s">
        <v>21</v>
      </c>
      <c r="U20" s="29">
        <v>185</v>
      </c>
      <c r="V20">
        <f t="shared" si="10"/>
        <v>193.33333333333334</v>
      </c>
    </row>
    <row r="21" spans="1:22" ht="12.75">
      <c r="A21" s="71" t="s">
        <v>193</v>
      </c>
      <c r="B21" s="71" t="s">
        <v>194</v>
      </c>
      <c r="C21" s="216" t="s">
        <v>36</v>
      </c>
      <c r="D21" s="218"/>
      <c r="E21" s="21">
        <v>159</v>
      </c>
      <c r="F21" s="21">
        <v>116</v>
      </c>
      <c r="G21" s="21">
        <f t="shared" si="7"/>
        <v>119.4</v>
      </c>
      <c r="H21" s="21">
        <f t="shared" si="0"/>
        <v>184</v>
      </c>
      <c r="I21" s="22">
        <f t="shared" si="1"/>
        <v>150</v>
      </c>
      <c r="J21" s="22">
        <f t="shared" si="2"/>
        <v>145</v>
      </c>
      <c r="K21" s="23">
        <f t="shared" si="8"/>
        <v>195</v>
      </c>
      <c r="L21" s="24">
        <f t="shared" si="3"/>
        <v>160</v>
      </c>
      <c r="M21" s="25">
        <f t="shared" si="4"/>
        <v>145</v>
      </c>
      <c r="N21" s="114">
        <v>-10</v>
      </c>
      <c r="O21" s="155"/>
      <c r="P21" s="68">
        <v>140</v>
      </c>
      <c r="Q21" s="26">
        <f t="shared" si="5"/>
        <v>145</v>
      </c>
      <c r="R21" s="26">
        <f t="shared" si="6"/>
        <v>150</v>
      </c>
      <c r="S21" s="27">
        <f t="shared" si="9"/>
        <v>93.33333333333333</v>
      </c>
      <c r="T21" s="28" t="s">
        <v>21</v>
      </c>
      <c r="U21" s="29">
        <v>185</v>
      </c>
      <c r="V21">
        <f t="shared" si="10"/>
        <v>186.66666666666666</v>
      </c>
    </row>
    <row r="22" spans="1:22" ht="12.75">
      <c r="A22" s="71" t="s">
        <v>193</v>
      </c>
      <c r="B22" s="71" t="s">
        <v>194</v>
      </c>
      <c r="C22" s="216" t="s">
        <v>37</v>
      </c>
      <c r="D22" s="218"/>
      <c r="E22" s="21">
        <v>179</v>
      </c>
      <c r="F22" s="21">
        <v>129</v>
      </c>
      <c r="G22" s="21">
        <f t="shared" si="7"/>
        <v>134</v>
      </c>
      <c r="H22" s="21">
        <f t="shared" si="0"/>
        <v>204</v>
      </c>
      <c r="I22" s="22">
        <f t="shared" si="1"/>
        <v>170</v>
      </c>
      <c r="J22" s="22">
        <f t="shared" si="2"/>
        <v>165</v>
      </c>
      <c r="K22" s="23">
        <f t="shared" si="8"/>
        <v>215</v>
      </c>
      <c r="L22" s="24">
        <f t="shared" si="3"/>
        <v>180</v>
      </c>
      <c r="M22" s="25">
        <f t="shared" si="4"/>
        <v>165</v>
      </c>
      <c r="N22" s="114">
        <v>-10</v>
      </c>
      <c r="O22" s="155"/>
      <c r="P22" s="68">
        <v>160</v>
      </c>
      <c r="Q22" s="26">
        <f t="shared" si="5"/>
        <v>165</v>
      </c>
      <c r="R22" s="26">
        <f t="shared" si="6"/>
        <v>170</v>
      </c>
      <c r="S22" s="27">
        <f t="shared" si="9"/>
        <v>106.66666666666667</v>
      </c>
      <c r="T22" s="28" t="s">
        <v>21</v>
      </c>
      <c r="U22" s="29">
        <v>205</v>
      </c>
      <c r="V22">
        <f t="shared" si="10"/>
        <v>213.33333333333334</v>
      </c>
    </row>
    <row r="23" spans="1:22" ht="12.75">
      <c r="A23" s="71" t="s">
        <v>193</v>
      </c>
      <c r="B23" s="71" t="s">
        <v>194</v>
      </c>
      <c r="C23" s="216" t="s">
        <v>38</v>
      </c>
      <c r="D23" s="218"/>
      <c r="E23" s="21">
        <v>167</v>
      </c>
      <c r="F23" s="21">
        <v>118</v>
      </c>
      <c r="G23" s="21">
        <f t="shared" si="7"/>
        <v>123.05</v>
      </c>
      <c r="H23" s="21">
        <f t="shared" si="0"/>
        <v>192</v>
      </c>
      <c r="I23" s="22">
        <f t="shared" si="1"/>
        <v>155</v>
      </c>
      <c r="J23" s="22">
        <f t="shared" si="2"/>
        <v>150</v>
      </c>
      <c r="K23" s="23">
        <f t="shared" si="8"/>
        <v>200</v>
      </c>
      <c r="L23" s="24">
        <f t="shared" si="3"/>
        <v>165</v>
      </c>
      <c r="M23" s="25">
        <f t="shared" si="4"/>
        <v>150</v>
      </c>
      <c r="N23" s="114">
        <v>-10</v>
      </c>
      <c r="O23" s="155"/>
      <c r="P23" s="68">
        <v>145</v>
      </c>
      <c r="Q23" s="26">
        <f t="shared" si="5"/>
        <v>150</v>
      </c>
      <c r="R23" s="26">
        <f t="shared" si="6"/>
        <v>155</v>
      </c>
      <c r="S23" s="27">
        <f t="shared" si="9"/>
        <v>96.66666666666667</v>
      </c>
      <c r="T23" s="28" t="s">
        <v>21</v>
      </c>
      <c r="U23" s="29">
        <v>185</v>
      </c>
      <c r="V23">
        <f t="shared" si="10"/>
        <v>193.33333333333334</v>
      </c>
    </row>
    <row r="24" spans="1:22" ht="12.75">
      <c r="A24" s="71" t="s">
        <v>193</v>
      </c>
      <c r="B24" s="71" t="s">
        <v>194</v>
      </c>
      <c r="C24" s="216" t="s">
        <v>39</v>
      </c>
      <c r="D24" s="218"/>
      <c r="E24" s="21">
        <v>189</v>
      </c>
      <c r="F24" s="21">
        <v>133</v>
      </c>
      <c r="G24" s="21">
        <f t="shared" si="7"/>
        <v>137.65</v>
      </c>
      <c r="H24" s="21">
        <f t="shared" si="0"/>
        <v>214</v>
      </c>
      <c r="I24" s="22">
        <f t="shared" si="1"/>
        <v>175</v>
      </c>
      <c r="J24" s="22">
        <f t="shared" si="2"/>
        <v>170</v>
      </c>
      <c r="K24" s="23">
        <f t="shared" si="8"/>
        <v>220</v>
      </c>
      <c r="L24" s="24">
        <f t="shared" si="3"/>
        <v>185</v>
      </c>
      <c r="M24" s="25">
        <f t="shared" si="4"/>
        <v>170</v>
      </c>
      <c r="N24" s="114">
        <v>-10</v>
      </c>
      <c r="O24" s="155"/>
      <c r="P24" s="68">
        <v>165</v>
      </c>
      <c r="Q24" s="26">
        <f t="shared" si="5"/>
        <v>170</v>
      </c>
      <c r="R24" s="26">
        <f t="shared" si="6"/>
        <v>175</v>
      </c>
      <c r="S24" s="27">
        <f t="shared" si="9"/>
        <v>110</v>
      </c>
      <c r="T24" s="28" t="s">
        <v>21</v>
      </c>
      <c r="U24" s="29">
        <v>215</v>
      </c>
      <c r="V24">
        <f t="shared" si="10"/>
        <v>220</v>
      </c>
    </row>
    <row r="25" spans="1:22" ht="12.75">
      <c r="A25" s="71" t="s">
        <v>193</v>
      </c>
      <c r="B25" s="71" t="s">
        <v>194</v>
      </c>
      <c r="C25" s="216" t="s">
        <v>40</v>
      </c>
      <c r="D25" s="217"/>
      <c r="E25" s="21">
        <v>155</v>
      </c>
      <c r="F25" s="21">
        <v>111</v>
      </c>
      <c r="G25" s="21">
        <f t="shared" si="7"/>
        <v>115.75</v>
      </c>
      <c r="H25" s="21">
        <f t="shared" si="0"/>
        <v>180</v>
      </c>
      <c r="I25" s="22">
        <f t="shared" si="1"/>
        <v>145</v>
      </c>
      <c r="J25" s="22">
        <f t="shared" si="2"/>
        <v>140</v>
      </c>
      <c r="K25" s="23">
        <f t="shared" si="8"/>
        <v>190</v>
      </c>
      <c r="L25" s="24">
        <f t="shared" si="3"/>
        <v>155</v>
      </c>
      <c r="M25" s="25">
        <f t="shared" si="4"/>
        <v>140</v>
      </c>
      <c r="N25" s="114">
        <v>-10</v>
      </c>
      <c r="O25" s="155"/>
      <c r="P25" s="68">
        <v>135</v>
      </c>
      <c r="Q25" s="26">
        <f t="shared" si="5"/>
        <v>140</v>
      </c>
      <c r="R25" s="26">
        <f t="shared" si="6"/>
        <v>145</v>
      </c>
      <c r="S25" s="27">
        <f t="shared" si="9"/>
        <v>90</v>
      </c>
      <c r="T25" s="28" t="s">
        <v>21</v>
      </c>
      <c r="U25" s="29">
        <v>175</v>
      </c>
      <c r="V25">
        <f>S25*2</f>
        <v>180</v>
      </c>
    </row>
    <row r="26" spans="1:22" ht="12.75">
      <c r="A26" s="71" t="s">
        <v>193</v>
      </c>
      <c r="B26" s="71" t="s">
        <v>194</v>
      </c>
      <c r="C26" s="216" t="s">
        <v>41</v>
      </c>
      <c r="D26" s="217"/>
      <c r="E26" s="21">
        <v>179</v>
      </c>
      <c r="F26" s="21">
        <v>127</v>
      </c>
      <c r="G26" s="21">
        <f t="shared" si="7"/>
        <v>130.35</v>
      </c>
      <c r="H26" s="21">
        <f t="shared" si="0"/>
        <v>204</v>
      </c>
      <c r="I26" s="22">
        <f t="shared" si="1"/>
        <v>165</v>
      </c>
      <c r="J26" s="22">
        <f t="shared" si="2"/>
        <v>160</v>
      </c>
      <c r="K26" s="23">
        <f t="shared" si="8"/>
        <v>210</v>
      </c>
      <c r="L26" s="24">
        <f t="shared" si="3"/>
        <v>175</v>
      </c>
      <c r="M26" s="25">
        <f t="shared" si="4"/>
        <v>160</v>
      </c>
      <c r="N26" s="114">
        <v>-10</v>
      </c>
      <c r="O26" s="155"/>
      <c r="P26" s="68">
        <v>155</v>
      </c>
      <c r="Q26" s="26">
        <f t="shared" si="5"/>
        <v>160</v>
      </c>
      <c r="R26" s="26">
        <f t="shared" si="6"/>
        <v>165</v>
      </c>
      <c r="S26" s="27">
        <f t="shared" si="9"/>
        <v>103.33333333333333</v>
      </c>
      <c r="T26" s="28" t="s">
        <v>21</v>
      </c>
      <c r="U26" s="29">
        <v>205</v>
      </c>
      <c r="V26">
        <f t="shared" si="10"/>
        <v>206.66666666666666</v>
      </c>
    </row>
    <row r="27" spans="1:22" ht="12.75">
      <c r="A27" s="71" t="s">
        <v>193</v>
      </c>
      <c r="B27" s="71" t="s">
        <v>194</v>
      </c>
      <c r="C27" s="216" t="s">
        <v>42</v>
      </c>
      <c r="D27" s="218"/>
      <c r="E27" s="21">
        <v>130</v>
      </c>
      <c r="F27" s="21">
        <v>98</v>
      </c>
      <c r="G27" s="21">
        <f t="shared" si="7"/>
        <v>104.8</v>
      </c>
      <c r="H27" s="21">
        <f t="shared" si="0"/>
        <v>155</v>
      </c>
      <c r="I27" s="22">
        <f t="shared" si="1"/>
        <v>130</v>
      </c>
      <c r="J27" s="22">
        <f t="shared" si="2"/>
        <v>125</v>
      </c>
      <c r="K27" s="23">
        <f t="shared" si="8"/>
        <v>175</v>
      </c>
      <c r="L27" s="24">
        <f t="shared" si="3"/>
        <v>140</v>
      </c>
      <c r="M27" s="25">
        <f t="shared" si="4"/>
        <v>125</v>
      </c>
      <c r="N27" s="114">
        <v>-10</v>
      </c>
      <c r="O27" s="155"/>
      <c r="P27" s="68">
        <v>120</v>
      </c>
      <c r="Q27" s="26">
        <f t="shared" si="5"/>
        <v>125</v>
      </c>
      <c r="R27" s="26">
        <f t="shared" si="6"/>
        <v>130</v>
      </c>
      <c r="S27" s="27">
        <f t="shared" si="9"/>
        <v>80</v>
      </c>
      <c r="T27" s="28" t="s">
        <v>21</v>
      </c>
      <c r="U27" s="29">
        <v>155</v>
      </c>
      <c r="V27">
        <f t="shared" si="10"/>
        <v>160</v>
      </c>
    </row>
    <row r="28" spans="1:22" ht="12.75">
      <c r="A28" s="71" t="s">
        <v>193</v>
      </c>
      <c r="B28" s="71" t="s">
        <v>194</v>
      </c>
      <c r="C28" s="216" t="s">
        <v>43</v>
      </c>
      <c r="D28" s="218"/>
      <c r="E28" s="21">
        <v>159</v>
      </c>
      <c r="F28" s="21">
        <v>115</v>
      </c>
      <c r="G28" s="21">
        <f t="shared" si="7"/>
        <v>119.4</v>
      </c>
      <c r="H28" s="21">
        <f t="shared" si="0"/>
        <v>184</v>
      </c>
      <c r="I28" s="22">
        <f t="shared" si="1"/>
        <v>150</v>
      </c>
      <c r="J28" s="22">
        <f t="shared" si="2"/>
        <v>145</v>
      </c>
      <c r="K28" s="23">
        <f t="shared" si="8"/>
        <v>195</v>
      </c>
      <c r="L28" s="24">
        <f t="shared" si="3"/>
        <v>160</v>
      </c>
      <c r="M28" s="25">
        <f t="shared" si="4"/>
        <v>145</v>
      </c>
      <c r="N28" s="114">
        <v>-10</v>
      </c>
      <c r="O28" s="155"/>
      <c r="P28" s="68">
        <v>140</v>
      </c>
      <c r="Q28" s="26">
        <f t="shared" si="5"/>
        <v>145</v>
      </c>
      <c r="R28" s="26">
        <f t="shared" si="6"/>
        <v>150</v>
      </c>
      <c r="S28" s="27">
        <f t="shared" si="9"/>
        <v>93.33333333333333</v>
      </c>
      <c r="T28" s="28" t="s">
        <v>21</v>
      </c>
      <c r="U28" s="29">
        <v>185</v>
      </c>
      <c r="V28">
        <f t="shared" si="10"/>
        <v>186.66666666666666</v>
      </c>
    </row>
    <row r="29" spans="1:22" ht="12.75">
      <c r="A29" s="71" t="s">
        <v>193</v>
      </c>
      <c r="B29" s="71" t="s">
        <v>194</v>
      </c>
      <c r="C29" s="216" t="s">
        <v>44</v>
      </c>
      <c r="D29" s="218"/>
      <c r="E29" s="21">
        <v>167</v>
      </c>
      <c r="F29" s="21">
        <v>119</v>
      </c>
      <c r="G29" s="21">
        <f t="shared" si="7"/>
        <v>123.05</v>
      </c>
      <c r="H29" s="21">
        <f t="shared" si="0"/>
        <v>192</v>
      </c>
      <c r="I29" s="22">
        <f t="shared" si="1"/>
        <v>155</v>
      </c>
      <c r="J29" s="22">
        <f t="shared" si="2"/>
        <v>150</v>
      </c>
      <c r="K29" s="23">
        <f t="shared" si="8"/>
        <v>200</v>
      </c>
      <c r="L29" s="24">
        <f t="shared" si="3"/>
        <v>165</v>
      </c>
      <c r="M29" s="25">
        <f t="shared" si="4"/>
        <v>150</v>
      </c>
      <c r="N29" s="114">
        <v>-10</v>
      </c>
      <c r="O29" s="155"/>
      <c r="P29" s="68">
        <v>145</v>
      </c>
      <c r="Q29" s="26">
        <f t="shared" si="5"/>
        <v>150</v>
      </c>
      <c r="R29" s="26">
        <f t="shared" si="6"/>
        <v>155</v>
      </c>
      <c r="S29" s="27">
        <f t="shared" si="9"/>
        <v>96.66666666666667</v>
      </c>
      <c r="T29" s="28" t="s">
        <v>21</v>
      </c>
      <c r="U29" s="29">
        <v>185</v>
      </c>
      <c r="V29">
        <f t="shared" si="10"/>
        <v>193.33333333333334</v>
      </c>
    </row>
    <row r="30" spans="1:22" ht="12.75">
      <c r="A30" s="71" t="s">
        <v>193</v>
      </c>
      <c r="B30" s="71" t="s">
        <v>194</v>
      </c>
      <c r="C30" s="216" t="s">
        <v>45</v>
      </c>
      <c r="D30" s="218"/>
      <c r="E30" s="21">
        <v>189</v>
      </c>
      <c r="F30" s="21">
        <v>134</v>
      </c>
      <c r="G30" s="21">
        <f t="shared" si="7"/>
        <v>137.65</v>
      </c>
      <c r="H30" s="21">
        <f t="shared" si="0"/>
        <v>214</v>
      </c>
      <c r="I30" s="22">
        <f t="shared" si="1"/>
        <v>175</v>
      </c>
      <c r="J30" s="22">
        <f t="shared" si="2"/>
        <v>170</v>
      </c>
      <c r="K30" s="23">
        <f t="shared" si="8"/>
        <v>220</v>
      </c>
      <c r="L30" s="24">
        <f t="shared" si="3"/>
        <v>185</v>
      </c>
      <c r="M30" s="25">
        <f t="shared" si="4"/>
        <v>170</v>
      </c>
      <c r="N30" s="114">
        <v>-10</v>
      </c>
      <c r="O30" s="155"/>
      <c r="P30" s="68">
        <v>165</v>
      </c>
      <c r="Q30" s="26">
        <f t="shared" si="5"/>
        <v>170</v>
      </c>
      <c r="R30" s="26">
        <f t="shared" si="6"/>
        <v>175</v>
      </c>
      <c r="S30" s="27">
        <f t="shared" si="9"/>
        <v>110</v>
      </c>
      <c r="T30" s="28" t="s">
        <v>21</v>
      </c>
      <c r="U30" s="29">
        <v>215</v>
      </c>
      <c r="V30">
        <f>S30*2</f>
        <v>220</v>
      </c>
    </row>
    <row r="31" spans="1:22" ht="12.75">
      <c r="A31" s="71" t="s">
        <v>193</v>
      </c>
      <c r="B31" s="71" t="s">
        <v>194</v>
      </c>
      <c r="C31" s="216" t="s">
        <v>46</v>
      </c>
      <c r="D31" s="218"/>
      <c r="E31" s="21">
        <v>183</v>
      </c>
      <c r="F31" s="21">
        <v>130</v>
      </c>
      <c r="G31" s="21">
        <f t="shared" si="7"/>
        <v>134</v>
      </c>
      <c r="H31" s="21">
        <f t="shared" si="0"/>
        <v>208</v>
      </c>
      <c r="I31" s="22">
        <f t="shared" si="1"/>
        <v>170</v>
      </c>
      <c r="J31" s="22">
        <f t="shared" si="2"/>
        <v>165</v>
      </c>
      <c r="K31" s="23">
        <f t="shared" si="8"/>
        <v>215</v>
      </c>
      <c r="L31" s="24">
        <f t="shared" si="3"/>
        <v>180</v>
      </c>
      <c r="M31" s="25">
        <f t="shared" si="4"/>
        <v>165</v>
      </c>
      <c r="N31" s="114">
        <v>-10</v>
      </c>
      <c r="O31" s="155"/>
      <c r="P31" s="68">
        <v>160</v>
      </c>
      <c r="Q31" s="26">
        <f t="shared" si="5"/>
        <v>165</v>
      </c>
      <c r="R31" s="26">
        <f t="shared" si="6"/>
        <v>170</v>
      </c>
      <c r="S31" s="27">
        <f t="shared" si="9"/>
        <v>106.66666666666667</v>
      </c>
      <c r="T31" s="28" t="s">
        <v>21</v>
      </c>
      <c r="U31" s="29">
        <v>205</v>
      </c>
      <c r="V31">
        <f t="shared" si="10"/>
        <v>213.33333333333334</v>
      </c>
    </row>
    <row r="32" spans="1:22" ht="12.75">
      <c r="A32" s="71" t="s">
        <v>193</v>
      </c>
      <c r="B32" s="71" t="s">
        <v>194</v>
      </c>
      <c r="C32" s="216" t="s">
        <v>47</v>
      </c>
      <c r="D32" s="218"/>
      <c r="E32" s="21">
        <v>209</v>
      </c>
      <c r="F32" s="21">
        <v>149</v>
      </c>
      <c r="G32" s="21">
        <f t="shared" si="7"/>
        <v>152.24999999999997</v>
      </c>
      <c r="H32" s="21">
        <f t="shared" si="0"/>
        <v>234</v>
      </c>
      <c r="I32" s="22">
        <f t="shared" si="1"/>
        <v>195</v>
      </c>
      <c r="J32" s="22">
        <f t="shared" si="2"/>
        <v>190</v>
      </c>
      <c r="K32" s="23">
        <f t="shared" si="8"/>
        <v>240</v>
      </c>
      <c r="L32" s="24">
        <f t="shared" si="3"/>
        <v>205</v>
      </c>
      <c r="M32" s="25">
        <f t="shared" si="4"/>
        <v>190</v>
      </c>
      <c r="N32" s="114">
        <v>-10</v>
      </c>
      <c r="O32" s="155"/>
      <c r="P32" s="68">
        <v>185</v>
      </c>
      <c r="Q32" s="26">
        <f t="shared" si="5"/>
        <v>190</v>
      </c>
      <c r="R32" s="26">
        <f t="shared" si="6"/>
        <v>195</v>
      </c>
      <c r="S32" s="27">
        <f t="shared" si="9"/>
        <v>123.33333333333333</v>
      </c>
      <c r="T32" s="28" t="s">
        <v>21</v>
      </c>
      <c r="U32" s="29">
        <v>245</v>
      </c>
      <c r="V32">
        <f t="shared" si="10"/>
        <v>246.66666666666666</v>
      </c>
    </row>
    <row r="33" spans="1:22" ht="12.75">
      <c r="A33" s="71" t="s">
        <v>193</v>
      </c>
      <c r="B33" s="71" t="s">
        <v>194</v>
      </c>
      <c r="C33" s="216" t="s">
        <v>48</v>
      </c>
      <c r="D33" s="217"/>
      <c r="E33" s="21">
        <v>149</v>
      </c>
      <c r="F33" s="21">
        <v>106</v>
      </c>
      <c r="G33" s="21">
        <f t="shared" si="7"/>
        <v>112.1</v>
      </c>
      <c r="H33" s="21">
        <f t="shared" si="0"/>
        <v>174</v>
      </c>
      <c r="I33" s="22">
        <f t="shared" si="1"/>
        <v>140</v>
      </c>
      <c r="J33" s="22">
        <f t="shared" si="2"/>
        <v>135</v>
      </c>
      <c r="K33" s="23">
        <f t="shared" si="8"/>
        <v>185</v>
      </c>
      <c r="L33" s="24">
        <f t="shared" si="3"/>
        <v>150</v>
      </c>
      <c r="M33" s="25">
        <f t="shared" si="4"/>
        <v>135</v>
      </c>
      <c r="N33" s="114">
        <v>-10</v>
      </c>
      <c r="O33" s="155"/>
      <c r="P33" s="68">
        <v>130</v>
      </c>
      <c r="Q33" s="26">
        <f t="shared" si="5"/>
        <v>135</v>
      </c>
      <c r="R33" s="26">
        <f t="shared" si="6"/>
        <v>140</v>
      </c>
      <c r="S33" s="27">
        <f t="shared" si="9"/>
        <v>86.66666666666667</v>
      </c>
      <c r="T33" s="28" t="s">
        <v>21</v>
      </c>
      <c r="U33" s="29">
        <v>165</v>
      </c>
      <c r="V33">
        <f t="shared" si="10"/>
        <v>173.33333333333334</v>
      </c>
    </row>
    <row r="34" spans="1:22" ht="12.75">
      <c r="A34" s="71" t="s">
        <v>193</v>
      </c>
      <c r="B34" s="71" t="s">
        <v>194</v>
      </c>
      <c r="C34" s="216" t="s">
        <v>49</v>
      </c>
      <c r="D34" s="217"/>
      <c r="E34" s="21">
        <v>179</v>
      </c>
      <c r="F34" s="21">
        <v>129</v>
      </c>
      <c r="G34" s="21">
        <f t="shared" si="7"/>
        <v>134</v>
      </c>
      <c r="H34" s="21">
        <f t="shared" si="0"/>
        <v>204</v>
      </c>
      <c r="I34" s="22">
        <f t="shared" si="1"/>
        <v>170</v>
      </c>
      <c r="J34" s="22">
        <f t="shared" si="2"/>
        <v>165</v>
      </c>
      <c r="K34" s="23">
        <f t="shared" si="8"/>
        <v>215</v>
      </c>
      <c r="L34" s="24">
        <f t="shared" si="3"/>
        <v>180</v>
      </c>
      <c r="M34" s="25">
        <f t="shared" si="4"/>
        <v>165</v>
      </c>
      <c r="N34" s="114">
        <v>-10</v>
      </c>
      <c r="O34" s="155"/>
      <c r="P34" s="68">
        <v>160</v>
      </c>
      <c r="Q34" s="26">
        <f t="shared" si="5"/>
        <v>165</v>
      </c>
      <c r="R34" s="26">
        <f t="shared" si="6"/>
        <v>170</v>
      </c>
      <c r="S34" s="27">
        <f t="shared" si="9"/>
        <v>106.66666666666667</v>
      </c>
      <c r="T34" s="28" t="s">
        <v>21</v>
      </c>
      <c r="U34" s="29">
        <v>205</v>
      </c>
      <c r="V34">
        <f t="shared" si="10"/>
        <v>213.33333333333334</v>
      </c>
    </row>
    <row r="35" spans="1:22" ht="12.75">
      <c r="A35" s="71" t="s">
        <v>193</v>
      </c>
      <c r="B35" s="71" t="s">
        <v>194</v>
      </c>
      <c r="C35" s="216" t="s">
        <v>50</v>
      </c>
      <c r="D35" s="217"/>
      <c r="E35" s="21">
        <v>149</v>
      </c>
      <c r="F35" s="21">
        <v>106</v>
      </c>
      <c r="G35" s="21">
        <f t="shared" si="7"/>
        <v>115.75</v>
      </c>
      <c r="H35" s="21">
        <f t="shared" si="0"/>
        <v>174</v>
      </c>
      <c r="I35" s="22">
        <f t="shared" si="1"/>
        <v>145</v>
      </c>
      <c r="J35" s="22">
        <f t="shared" si="2"/>
        <v>140</v>
      </c>
      <c r="K35" s="23">
        <f t="shared" si="8"/>
        <v>190</v>
      </c>
      <c r="L35" s="24">
        <f t="shared" si="3"/>
        <v>155</v>
      </c>
      <c r="M35" s="25">
        <f t="shared" si="4"/>
        <v>140</v>
      </c>
      <c r="N35" s="114">
        <v>-10</v>
      </c>
      <c r="O35" s="155"/>
      <c r="P35" s="68">
        <v>135</v>
      </c>
      <c r="Q35" s="26">
        <f t="shared" si="5"/>
        <v>140</v>
      </c>
      <c r="R35" s="26">
        <f t="shared" si="6"/>
        <v>145</v>
      </c>
      <c r="S35" s="27">
        <f t="shared" si="9"/>
        <v>90</v>
      </c>
      <c r="T35" s="28" t="s">
        <v>21</v>
      </c>
      <c r="U35" s="29">
        <v>175</v>
      </c>
      <c r="V35">
        <f t="shared" si="10"/>
        <v>180</v>
      </c>
    </row>
    <row r="36" spans="1:22" ht="12.75">
      <c r="A36" s="71" t="s">
        <v>193</v>
      </c>
      <c r="B36" s="71" t="s">
        <v>194</v>
      </c>
      <c r="C36" s="216" t="s">
        <v>51</v>
      </c>
      <c r="D36" s="217"/>
      <c r="E36" s="21">
        <v>169</v>
      </c>
      <c r="F36" s="21">
        <v>121</v>
      </c>
      <c r="G36" s="21">
        <f t="shared" si="7"/>
        <v>130.35</v>
      </c>
      <c r="H36" s="21">
        <f t="shared" si="0"/>
        <v>194</v>
      </c>
      <c r="I36" s="22">
        <f t="shared" si="1"/>
        <v>165</v>
      </c>
      <c r="J36" s="22">
        <f t="shared" si="2"/>
        <v>160</v>
      </c>
      <c r="K36" s="23">
        <f t="shared" si="8"/>
        <v>210</v>
      </c>
      <c r="L36" s="24">
        <f t="shared" si="3"/>
        <v>175</v>
      </c>
      <c r="M36" s="25">
        <f t="shared" si="4"/>
        <v>160</v>
      </c>
      <c r="N36" s="114">
        <v>-10</v>
      </c>
      <c r="O36" s="155"/>
      <c r="P36" s="68">
        <v>155</v>
      </c>
      <c r="Q36" s="26">
        <f t="shared" si="5"/>
        <v>160</v>
      </c>
      <c r="R36" s="26">
        <f t="shared" si="6"/>
        <v>165</v>
      </c>
      <c r="S36" s="27">
        <f t="shared" si="9"/>
        <v>103.33333333333333</v>
      </c>
      <c r="T36" s="28" t="s">
        <v>21</v>
      </c>
      <c r="U36" s="29">
        <v>205</v>
      </c>
      <c r="V36">
        <f t="shared" si="10"/>
        <v>206.66666666666666</v>
      </c>
    </row>
    <row r="37" spans="1:22" ht="12.75">
      <c r="A37" s="71" t="s">
        <v>193</v>
      </c>
      <c r="B37" s="71" t="s">
        <v>194</v>
      </c>
      <c r="C37" s="236" t="s">
        <v>52</v>
      </c>
      <c r="D37" s="217"/>
      <c r="E37" s="21">
        <v>149</v>
      </c>
      <c r="F37" s="21">
        <v>110</v>
      </c>
      <c r="G37" s="21">
        <f t="shared" si="7"/>
        <v>115.75</v>
      </c>
      <c r="H37" s="21">
        <f t="shared" si="0"/>
        <v>174</v>
      </c>
      <c r="I37" s="22">
        <f t="shared" si="1"/>
        <v>145</v>
      </c>
      <c r="J37" s="22">
        <f t="shared" si="2"/>
        <v>140</v>
      </c>
      <c r="K37" s="23">
        <f t="shared" si="8"/>
        <v>190</v>
      </c>
      <c r="L37" s="24">
        <f t="shared" si="3"/>
        <v>155</v>
      </c>
      <c r="M37" s="25">
        <f t="shared" si="4"/>
        <v>140</v>
      </c>
      <c r="N37" s="114">
        <v>-10</v>
      </c>
      <c r="O37" s="155"/>
      <c r="P37" s="68">
        <v>135</v>
      </c>
      <c r="Q37" s="26">
        <f t="shared" si="5"/>
        <v>140</v>
      </c>
      <c r="R37" s="26">
        <f t="shared" si="6"/>
        <v>145</v>
      </c>
      <c r="S37" s="27">
        <f t="shared" si="9"/>
        <v>90</v>
      </c>
      <c r="T37" s="28" t="s">
        <v>21</v>
      </c>
      <c r="U37" s="29">
        <v>175</v>
      </c>
      <c r="V37">
        <f t="shared" si="10"/>
        <v>180</v>
      </c>
    </row>
    <row r="38" spans="1:22" ht="12.75">
      <c r="A38" s="71" t="s">
        <v>193</v>
      </c>
      <c r="B38" s="71" t="s">
        <v>194</v>
      </c>
      <c r="C38" s="236" t="s">
        <v>53</v>
      </c>
      <c r="D38" s="217"/>
      <c r="E38" s="21">
        <v>169</v>
      </c>
      <c r="F38" s="21">
        <v>123</v>
      </c>
      <c r="G38" s="21">
        <f t="shared" si="7"/>
        <v>126.7</v>
      </c>
      <c r="H38" s="21">
        <f t="shared" si="0"/>
        <v>194</v>
      </c>
      <c r="I38" s="22">
        <f t="shared" si="1"/>
        <v>160</v>
      </c>
      <c r="J38" s="22">
        <f t="shared" si="2"/>
        <v>155</v>
      </c>
      <c r="K38" s="23">
        <f t="shared" si="8"/>
        <v>205</v>
      </c>
      <c r="L38" s="24">
        <f t="shared" si="3"/>
        <v>170</v>
      </c>
      <c r="M38" s="25">
        <f t="shared" si="4"/>
        <v>155</v>
      </c>
      <c r="N38" s="114">
        <v>-10</v>
      </c>
      <c r="O38" s="155"/>
      <c r="P38" s="68">
        <v>150</v>
      </c>
      <c r="Q38" s="26">
        <f t="shared" si="5"/>
        <v>155</v>
      </c>
      <c r="R38" s="26">
        <f t="shared" si="6"/>
        <v>160</v>
      </c>
      <c r="S38" s="27">
        <f t="shared" si="9"/>
        <v>100</v>
      </c>
      <c r="T38" s="28" t="s">
        <v>21</v>
      </c>
      <c r="U38" s="29">
        <v>195</v>
      </c>
      <c r="V38">
        <f t="shared" si="10"/>
        <v>200</v>
      </c>
    </row>
    <row r="39" spans="1:22" ht="12.75">
      <c r="A39" s="71" t="s">
        <v>193</v>
      </c>
      <c r="B39" s="71" t="s">
        <v>194</v>
      </c>
      <c r="C39" s="236" t="s">
        <v>54</v>
      </c>
      <c r="D39" s="217"/>
      <c r="E39" s="21">
        <v>169</v>
      </c>
      <c r="F39" s="21">
        <v>130</v>
      </c>
      <c r="G39" s="21">
        <f t="shared" si="7"/>
        <v>134</v>
      </c>
      <c r="H39" s="21">
        <f t="shared" si="0"/>
        <v>194</v>
      </c>
      <c r="I39" s="22">
        <f t="shared" si="1"/>
        <v>170</v>
      </c>
      <c r="J39" s="22">
        <f t="shared" si="2"/>
        <v>165</v>
      </c>
      <c r="K39" s="23">
        <f t="shared" si="8"/>
        <v>215</v>
      </c>
      <c r="L39" s="24">
        <f t="shared" si="3"/>
        <v>180</v>
      </c>
      <c r="M39" s="25">
        <f t="shared" si="4"/>
        <v>165</v>
      </c>
      <c r="N39" s="114">
        <v>-10</v>
      </c>
      <c r="O39" s="155"/>
      <c r="P39" s="68">
        <v>160</v>
      </c>
      <c r="Q39" s="26">
        <f t="shared" si="5"/>
        <v>165</v>
      </c>
      <c r="R39" s="26">
        <f t="shared" si="6"/>
        <v>170</v>
      </c>
      <c r="S39" s="27">
        <f t="shared" si="9"/>
        <v>106.66666666666667</v>
      </c>
      <c r="T39" s="28" t="s">
        <v>21</v>
      </c>
      <c r="U39" s="29">
        <v>205</v>
      </c>
      <c r="V39">
        <f>S39*2</f>
        <v>213.33333333333334</v>
      </c>
    </row>
    <row r="40" spans="1:22" ht="12.75">
      <c r="A40" s="71" t="s">
        <v>193</v>
      </c>
      <c r="B40" s="71" t="s">
        <v>194</v>
      </c>
      <c r="C40" s="216" t="s">
        <v>55</v>
      </c>
      <c r="D40" s="217"/>
      <c r="E40" s="21">
        <v>125</v>
      </c>
      <c r="F40" s="21">
        <v>122</v>
      </c>
      <c r="G40" s="21">
        <f t="shared" si="7"/>
        <v>101.15</v>
      </c>
      <c r="H40" s="21">
        <f t="shared" si="0"/>
        <v>150</v>
      </c>
      <c r="I40" s="22">
        <f t="shared" si="1"/>
        <v>125</v>
      </c>
      <c r="J40" s="22">
        <f t="shared" si="2"/>
        <v>120</v>
      </c>
      <c r="K40" s="23">
        <f t="shared" si="8"/>
        <v>170</v>
      </c>
      <c r="L40" s="24">
        <f t="shared" si="3"/>
        <v>135</v>
      </c>
      <c r="M40" s="25">
        <f t="shared" si="4"/>
        <v>120</v>
      </c>
      <c r="N40" s="114">
        <v>-10</v>
      </c>
      <c r="O40" s="155"/>
      <c r="P40" s="68">
        <v>115</v>
      </c>
      <c r="Q40" s="26">
        <f t="shared" si="5"/>
        <v>120</v>
      </c>
      <c r="R40" s="26">
        <f t="shared" si="6"/>
        <v>125</v>
      </c>
      <c r="S40" s="27">
        <f t="shared" si="9"/>
        <v>76.66666666666667</v>
      </c>
      <c r="T40" s="28" t="s">
        <v>21</v>
      </c>
      <c r="U40" s="29">
        <v>145</v>
      </c>
      <c r="V40">
        <f t="shared" si="10"/>
        <v>153.33333333333334</v>
      </c>
    </row>
    <row r="41" spans="1:22" ht="12.75">
      <c r="A41" s="71" t="s">
        <v>193</v>
      </c>
      <c r="B41" s="71" t="s">
        <v>194</v>
      </c>
      <c r="C41" s="216" t="s">
        <v>56</v>
      </c>
      <c r="D41" s="217"/>
      <c r="E41" s="21">
        <v>194</v>
      </c>
      <c r="F41" s="21">
        <v>137</v>
      </c>
      <c r="G41" s="21">
        <f t="shared" si="7"/>
        <v>137.65</v>
      </c>
      <c r="H41" s="21">
        <f t="shared" si="0"/>
        <v>219</v>
      </c>
      <c r="I41" s="22">
        <f t="shared" si="1"/>
        <v>175</v>
      </c>
      <c r="J41" s="22">
        <f t="shared" si="2"/>
        <v>170</v>
      </c>
      <c r="K41" s="23">
        <f t="shared" si="8"/>
        <v>220</v>
      </c>
      <c r="L41" s="24">
        <f t="shared" si="3"/>
        <v>185</v>
      </c>
      <c r="M41" s="25">
        <f t="shared" si="4"/>
        <v>170</v>
      </c>
      <c r="N41" s="114">
        <v>-10</v>
      </c>
      <c r="O41" s="155"/>
      <c r="P41" s="68">
        <v>165</v>
      </c>
      <c r="Q41" s="26">
        <f t="shared" si="5"/>
        <v>170</v>
      </c>
      <c r="R41" s="26">
        <f t="shared" si="6"/>
        <v>175</v>
      </c>
      <c r="S41" s="27">
        <f t="shared" si="9"/>
        <v>110</v>
      </c>
      <c r="T41" s="28" t="s">
        <v>21</v>
      </c>
      <c r="U41" s="29">
        <v>215</v>
      </c>
      <c r="V41">
        <f t="shared" si="10"/>
        <v>220</v>
      </c>
    </row>
    <row r="42" spans="1:21" ht="12.75">
      <c r="A42" s="71" t="s">
        <v>193</v>
      </c>
      <c r="B42" s="71" t="s">
        <v>194</v>
      </c>
      <c r="C42" s="163" t="s">
        <v>227</v>
      </c>
      <c r="D42" s="164"/>
      <c r="E42" s="21">
        <v>0</v>
      </c>
      <c r="F42" s="21">
        <v>0</v>
      </c>
      <c r="G42" s="21">
        <f t="shared" si="7"/>
        <v>17.2</v>
      </c>
      <c r="H42" s="21">
        <f t="shared" si="0"/>
        <v>25</v>
      </c>
      <c r="I42" s="22">
        <f t="shared" si="1"/>
        <v>10</v>
      </c>
      <c r="J42" s="22">
        <f t="shared" si="2"/>
        <v>5</v>
      </c>
      <c r="K42" s="23">
        <f t="shared" si="8"/>
        <v>55</v>
      </c>
      <c r="L42" s="24">
        <f t="shared" si="3"/>
        <v>20</v>
      </c>
      <c r="M42" s="25">
        <f t="shared" si="4"/>
        <v>5</v>
      </c>
      <c r="N42" s="114">
        <v>-10</v>
      </c>
      <c r="O42" s="166"/>
      <c r="P42" s="68">
        <v>0</v>
      </c>
      <c r="Q42" s="26">
        <f t="shared" si="5"/>
        <v>5</v>
      </c>
      <c r="R42" s="26">
        <f t="shared" si="6"/>
        <v>10</v>
      </c>
      <c r="S42" s="27">
        <f t="shared" si="9"/>
        <v>0</v>
      </c>
      <c r="T42" s="28" t="s">
        <v>21</v>
      </c>
      <c r="U42" s="29"/>
    </row>
    <row r="43" spans="1:22" ht="12.75">
      <c r="A43" s="71" t="s">
        <v>193</v>
      </c>
      <c r="B43" s="71" t="s">
        <v>194</v>
      </c>
      <c r="C43" s="216" t="s">
        <v>57</v>
      </c>
      <c r="D43" s="217"/>
      <c r="E43" s="21">
        <v>0</v>
      </c>
      <c r="F43" s="21">
        <v>0</v>
      </c>
      <c r="G43" s="21">
        <f t="shared" si="7"/>
        <v>17.2</v>
      </c>
      <c r="H43" s="21">
        <f t="shared" si="0"/>
        <v>25</v>
      </c>
      <c r="I43" s="22">
        <f t="shared" si="1"/>
        <v>10</v>
      </c>
      <c r="J43" s="22">
        <f t="shared" si="2"/>
        <v>5</v>
      </c>
      <c r="K43" s="23">
        <f t="shared" si="8"/>
        <v>55</v>
      </c>
      <c r="L43" s="24">
        <f t="shared" si="3"/>
        <v>20</v>
      </c>
      <c r="M43" s="25">
        <f t="shared" si="4"/>
        <v>5</v>
      </c>
      <c r="N43" s="114">
        <v>-10</v>
      </c>
      <c r="O43" s="166"/>
      <c r="P43" s="68">
        <v>0</v>
      </c>
      <c r="Q43" s="26">
        <f t="shared" si="5"/>
        <v>5</v>
      </c>
      <c r="R43" s="26">
        <f t="shared" si="6"/>
        <v>10</v>
      </c>
      <c r="S43" s="27">
        <f t="shared" si="9"/>
        <v>0</v>
      </c>
      <c r="T43" s="28" t="s">
        <v>21</v>
      </c>
      <c r="U43" s="29"/>
      <c r="V43">
        <f t="shared" si="10"/>
        <v>0</v>
      </c>
    </row>
    <row r="44" spans="1:22" ht="12.75">
      <c r="A44" s="71"/>
      <c r="B44" s="71"/>
      <c r="C44" s="237" t="s">
        <v>58</v>
      </c>
      <c r="D44" s="217"/>
      <c r="E44" s="34"/>
      <c r="F44" s="34"/>
      <c r="G44" s="34"/>
      <c r="H44" s="34"/>
      <c r="I44" s="34"/>
      <c r="J44" s="34"/>
      <c r="K44" s="34"/>
      <c r="L44" s="34"/>
      <c r="M44" s="34"/>
      <c r="N44" s="117"/>
      <c r="O44" s="155"/>
      <c r="P44" s="137"/>
      <c r="Q44" s="34"/>
      <c r="R44" s="34"/>
      <c r="S44" s="35"/>
      <c r="T44" s="36"/>
      <c r="U44" s="34"/>
      <c r="V44">
        <f>S44*2</f>
        <v>0</v>
      </c>
    </row>
    <row r="45" spans="1:22" ht="12.75">
      <c r="A45" s="71" t="s">
        <v>193</v>
      </c>
      <c r="B45" s="71" t="s">
        <v>194</v>
      </c>
      <c r="C45" s="216" t="s">
        <v>59</v>
      </c>
      <c r="D45" s="217"/>
      <c r="E45" s="21">
        <v>145</v>
      </c>
      <c r="F45" s="21">
        <v>105</v>
      </c>
      <c r="G45" s="21"/>
      <c r="H45" s="21">
        <f t="shared" si="0"/>
        <v>170</v>
      </c>
      <c r="I45" s="22">
        <f t="shared" si="1"/>
        <v>140</v>
      </c>
      <c r="J45" s="22">
        <f t="shared" si="2"/>
        <v>135</v>
      </c>
      <c r="K45" s="23">
        <f t="shared" si="8"/>
        <v>185</v>
      </c>
      <c r="L45" s="24">
        <f t="shared" si="3"/>
        <v>150</v>
      </c>
      <c r="M45" s="25">
        <f t="shared" si="4"/>
        <v>135</v>
      </c>
      <c r="N45" s="114">
        <v>-10</v>
      </c>
      <c r="O45" s="155"/>
      <c r="P45" s="68">
        <v>130</v>
      </c>
      <c r="Q45" s="26">
        <f t="shared" si="5"/>
        <v>135</v>
      </c>
      <c r="R45" s="26">
        <f t="shared" si="6"/>
        <v>140</v>
      </c>
      <c r="S45" s="27">
        <f t="shared" si="9"/>
        <v>86.66666666666667</v>
      </c>
      <c r="T45" s="28" t="s">
        <v>21</v>
      </c>
      <c r="U45" s="29">
        <v>165</v>
      </c>
      <c r="V45">
        <f t="shared" si="10"/>
        <v>173.33333333333334</v>
      </c>
    </row>
    <row r="46" spans="1:22" ht="12.75">
      <c r="A46" s="71" t="s">
        <v>193</v>
      </c>
      <c r="B46" s="71" t="s">
        <v>194</v>
      </c>
      <c r="C46" s="216" t="s">
        <v>60</v>
      </c>
      <c r="D46" s="217"/>
      <c r="E46" s="21">
        <v>145</v>
      </c>
      <c r="F46" s="21">
        <v>105</v>
      </c>
      <c r="G46" s="21"/>
      <c r="H46" s="21">
        <f t="shared" si="0"/>
        <v>170</v>
      </c>
      <c r="I46" s="22">
        <f t="shared" si="1"/>
        <v>140</v>
      </c>
      <c r="J46" s="22">
        <f t="shared" si="2"/>
        <v>135</v>
      </c>
      <c r="K46" s="23">
        <f t="shared" si="8"/>
        <v>185</v>
      </c>
      <c r="L46" s="24">
        <f t="shared" si="3"/>
        <v>150</v>
      </c>
      <c r="M46" s="25">
        <f t="shared" si="4"/>
        <v>135</v>
      </c>
      <c r="N46" s="114">
        <v>-10</v>
      </c>
      <c r="O46" s="155"/>
      <c r="P46" s="68">
        <v>130</v>
      </c>
      <c r="Q46" s="26">
        <f t="shared" si="5"/>
        <v>135</v>
      </c>
      <c r="R46" s="26">
        <f t="shared" si="6"/>
        <v>140</v>
      </c>
      <c r="S46" s="27">
        <f t="shared" si="9"/>
        <v>86.66666666666667</v>
      </c>
      <c r="T46" s="28" t="s">
        <v>21</v>
      </c>
      <c r="U46" s="29">
        <v>165</v>
      </c>
      <c r="V46">
        <f t="shared" si="10"/>
        <v>173.33333333333334</v>
      </c>
    </row>
    <row r="47" spans="1:22" ht="12.75">
      <c r="A47" s="71"/>
      <c r="B47" s="71"/>
      <c r="C47" s="238" t="s">
        <v>61</v>
      </c>
      <c r="D47" s="217"/>
      <c r="E47" s="37"/>
      <c r="F47" s="37"/>
      <c r="G47" s="37"/>
      <c r="H47" s="37"/>
      <c r="I47" s="37"/>
      <c r="J47" s="37"/>
      <c r="K47" s="37"/>
      <c r="L47" s="37"/>
      <c r="M47" s="37"/>
      <c r="N47" s="118"/>
      <c r="O47" s="155"/>
      <c r="P47" s="138"/>
      <c r="Q47" s="37"/>
      <c r="R47" s="37"/>
      <c r="S47" s="38"/>
      <c r="T47" s="39"/>
      <c r="U47" s="37"/>
      <c r="V47">
        <f t="shared" si="10"/>
        <v>0</v>
      </c>
    </row>
    <row r="48" spans="1:22" ht="12.75">
      <c r="A48" s="83" t="s">
        <v>194</v>
      </c>
      <c r="B48" s="71" t="s">
        <v>193</v>
      </c>
      <c r="C48" s="216" t="s">
        <v>62</v>
      </c>
      <c r="D48" s="217"/>
      <c r="E48" s="21">
        <v>99</v>
      </c>
      <c r="F48" s="21">
        <v>75</v>
      </c>
      <c r="G48" s="21"/>
      <c r="H48" s="21">
        <f t="shared" si="0"/>
        <v>124</v>
      </c>
      <c r="I48" s="22">
        <f>L48+0</f>
        <v>80</v>
      </c>
      <c r="J48" s="22">
        <f>P48-5</f>
        <v>75</v>
      </c>
      <c r="K48" s="23">
        <f t="shared" si="8"/>
        <v>125</v>
      </c>
      <c r="L48" s="24">
        <f>P48+0</f>
        <v>80</v>
      </c>
      <c r="M48" s="79"/>
      <c r="N48" s="115"/>
      <c r="O48" s="155"/>
      <c r="P48" s="68">
        <v>80</v>
      </c>
      <c r="Q48" s="26">
        <f t="shared" si="5"/>
        <v>85</v>
      </c>
      <c r="R48" s="26">
        <f t="shared" si="6"/>
        <v>90</v>
      </c>
      <c r="S48" s="27">
        <f>P48+0</f>
        <v>80</v>
      </c>
      <c r="T48" s="28" t="s">
        <v>21</v>
      </c>
      <c r="U48" s="29">
        <v>115</v>
      </c>
      <c r="V48">
        <f>P48*1.5</f>
        <v>120</v>
      </c>
    </row>
    <row r="49" spans="1:22" ht="12.75">
      <c r="A49" s="71" t="s">
        <v>193</v>
      </c>
      <c r="B49" s="71" t="s">
        <v>194</v>
      </c>
      <c r="C49" s="216" t="s">
        <v>63</v>
      </c>
      <c r="D49" s="217"/>
      <c r="E49" s="21">
        <v>99</v>
      </c>
      <c r="F49" s="21">
        <v>74</v>
      </c>
      <c r="G49" s="21">
        <f t="shared" si="7"/>
        <v>79.25</v>
      </c>
      <c r="H49" s="21">
        <f t="shared" si="0"/>
        <v>124</v>
      </c>
      <c r="I49" s="22">
        <f t="shared" si="1"/>
        <v>95</v>
      </c>
      <c r="J49" s="22">
        <f t="shared" si="2"/>
        <v>90</v>
      </c>
      <c r="K49" s="23">
        <f t="shared" si="8"/>
        <v>140</v>
      </c>
      <c r="L49" s="24">
        <f t="shared" si="3"/>
        <v>105</v>
      </c>
      <c r="M49" s="25">
        <f t="shared" si="4"/>
        <v>90</v>
      </c>
      <c r="N49" s="114">
        <v>-10</v>
      </c>
      <c r="O49" s="155"/>
      <c r="P49" s="68">
        <v>85</v>
      </c>
      <c r="Q49" s="26">
        <f t="shared" si="5"/>
        <v>90</v>
      </c>
      <c r="R49" s="26">
        <f t="shared" si="6"/>
        <v>95</v>
      </c>
      <c r="S49" s="27">
        <f t="shared" si="9"/>
        <v>56.666666666666664</v>
      </c>
      <c r="T49" s="28" t="s">
        <v>21</v>
      </c>
      <c r="U49" s="29">
        <v>105</v>
      </c>
      <c r="V49">
        <f t="shared" si="10"/>
        <v>113.33333333333333</v>
      </c>
    </row>
    <row r="50" spans="1:22" ht="12.75">
      <c r="A50" s="71" t="s">
        <v>193</v>
      </c>
      <c r="B50" s="71" t="s">
        <v>194</v>
      </c>
      <c r="C50" s="216" t="s">
        <v>64</v>
      </c>
      <c r="D50" s="218"/>
      <c r="E50" s="21">
        <v>109</v>
      </c>
      <c r="F50" s="21">
        <v>80</v>
      </c>
      <c r="G50" s="21">
        <f t="shared" si="7"/>
        <v>86.55</v>
      </c>
      <c r="H50" s="21">
        <f t="shared" si="0"/>
        <v>134</v>
      </c>
      <c r="I50" s="22">
        <f t="shared" si="1"/>
        <v>105</v>
      </c>
      <c r="J50" s="22">
        <f t="shared" si="2"/>
        <v>100</v>
      </c>
      <c r="K50" s="23">
        <f t="shared" si="8"/>
        <v>150</v>
      </c>
      <c r="L50" s="24">
        <f t="shared" si="3"/>
        <v>115</v>
      </c>
      <c r="M50" s="25">
        <f t="shared" si="4"/>
        <v>100</v>
      </c>
      <c r="N50" s="114">
        <v>-10</v>
      </c>
      <c r="O50" s="155"/>
      <c r="P50" s="68">
        <v>95</v>
      </c>
      <c r="Q50" s="26">
        <f t="shared" si="5"/>
        <v>100</v>
      </c>
      <c r="R50" s="26">
        <f t="shared" si="6"/>
        <v>105</v>
      </c>
      <c r="S50" s="27">
        <f t="shared" si="9"/>
        <v>63.333333333333336</v>
      </c>
      <c r="T50" s="28" t="s">
        <v>21</v>
      </c>
      <c r="U50" s="29">
        <v>125</v>
      </c>
      <c r="V50">
        <f t="shared" si="10"/>
        <v>126.66666666666667</v>
      </c>
    </row>
    <row r="51" spans="1:22" ht="12.75">
      <c r="A51" s="71"/>
      <c r="B51" s="71"/>
      <c r="C51" s="239" t="s">
        <v>65</v>
      </c>
      <c r="D51" s="217"/>
      <c r="E51" s="40"/>
      <c r="F51" s="40"/>
      <c r="G51" s="40"/>
      <c r="H51" s="40"/>
      <c r="I51" s="40"/>
      <c r="J51" s="40"/>
      <c r="K51" s="40"/>
      <c r="L51" s="40"/>
      <c r="M51" s="40"/>
      <c r="N51" s="119"/>
      <c r="O51" s="155"/>
      <c r="P51" s="139"/>
      <c r="Q51" s="40"/>
      <c r="R51" s="40"/>
      <c r="S51" s="41"/>
      <c r="T51" s="42"/>
      <c r="U51" s="40"/>
      <c r="V51">
        <f t="shared" si="10"/>
        <v>0</v>
      </c>
    </row>
    <row r="52" spans="1:22" ht="12.75">
      <c r="A52" s="71" t="s">
        <v>193</v>
      </c>
      <c r="B52" s="71" t="s">
        <v>194</v>
      </c>
      <c r="C52" s="240" t="s">
        <v>66</v>
      </c>
      <c r="D52" s="217"/>
      <c r="E52" s="84">
        <v>220</v>
      </c>
      <c r="F52" s="84">
        <v>220</v>
      </c>
      <c r="G52" s="21"/>
      <c r="H52" s="84">
        <f>E52+20</f>
        <v>240</v>
      </c>
      <c r="I52" s="85">
        <f>P52+0</f>
        <v>195</v>
      </c>
      <c r="J52" s="85">
        <f>P52+0</f>
        <v>195</v>
      </c>
      <c r="K52" s="86">
        <f>I52+20</f>
        <v>215</v>
      </c>
      <c r="L52" s="87">
        <f>P52+0</f>
        <v>195</v>
      </c>
      <c r="M52" s="78">
        <f>P52+10</f>
        <v>205</v>
      </c>
      <c r="N52" s="120">
        <v>-10</v>
      </c>
      <c r="O52" s="156"/>
      <c r="P52" s="140">
        <v>195</v>
      </c>
      <c r="Q52" s="88">
        <f>P52+0</f>
        <v>195</v>
      </c>
      <c r="R52" s="88">
        <f>Q52+0</f>
        <v>195</v>
      </c>
      <c r="S52" s="89">
        <f>P52+0</f>
        <v>195</v>
      </c>
      <c r="T52" s="90" t="s">
        <v>21</v>
      </c>
      <c r="U52" s="91">
        <v>215</v>
      </c>
      <c r="V52">
        <f>P52+25</f>
        <v>220</v>
      </c>
    </row>
    <row r="53" spans="1:22" ht="12.75">
      <c r="A53" s="71"/>
      <c r="B53" s="71"/>
      <c r="C53" s="107" t="s">
        <v>67</v>
      </c>
      <c r="D53" s="108"/>
      <c r="E53" s="43"/>
      <c r="F53" s="43"/>
      <c r="G53" s="43"/>
      <c r="H53" s="43"/>
      <c r="I53" s="43"/>
      <c r="J53" s="43"/>
      <c r="K53" s="43"/>
      <c r="L53" s="43"/>
      <c r="M53" s="43"/>
      <c r="N53" s="121"/>
      <c r="O53" s="155"/>
      <c r="P53" s="141"/>
      <c r="Q53" s="43"/>
      <c r="R53" s="43"/>
      <c r="S53" s="44"/>
      <c r="T53" s="45"/>
      <c r="U53" s="43"/>
      <c r="V53">
        <f t="shared" si="10"/>
        <v>0</v>
      </c>
    </row>
    <row r="54" spans="1:22" ht="12.75">
      <c r="A54" s="71" t="s">
        <v>193</v>
      </c>
      <c r="B54" s="71" t="s">
        <v>194</v>
      </c>
      <c r="C54" s="216" t="s">
        <v>68</v>
      </c>
      <c r="D54" s="217"/>
      <c r="E54" s="21">
        <v>199</v>
      </c>
      <c r="F54" s="21">
        <v>142</v>
      </c>
      <c r="G54" s="21">
        <f t="shared" si="7"/>
        <v>144.95</v>
      </c>
      <c r="H54" s="21">
        <f t="shared" si="0"/>
        <v>224</v>
      </c>
      <c r="I54" s="22">
        <f t="shared" si="1"/>
        <v>185</v>
      </c>
      <c r="J54" s="22">
        <f t="shared" si="2"/>
        <v>180</v>
      </c>
      <c r="K54" s="23">
        <f t="shared" si="8"/>
        <v>230</v>
      </c>
      <c r="L54" s="24">
        <f t="shared" si="3"/>
        <v>195</v>
      </c>
      <c r="M54" s="25">
        <f t="shared" si="4"/>
        <v>180</v>
      </c>
      <c r="N54" s="114">
        <v>-10</v>
      </c>
      <c r="O54" s="155"/>
      <c r="P54" s="68">
        <v>175</v>
      </c>
      <c r="Q54" s="26">
        <f t="shared" si="5"/>
        <v>180</v>
      </c>
      <c r="R54" s="26">
        <f t="shared" si="6"/>
        <v>185</v>
      </c>
      <c r="S54" s="27">
        <f t="shared" si="9"/>
        <v>116.66666666666667</v>
      </c>
      <c r="T54" s="28" t="s">
        <v>21</v>
      </c>
      <c r="U54" s="29">
        <v>225</v>
      </c>
      <c r="V54">
        <f t="shared" si="10"/>
        <v>233.33333333333334</v>
      </c>
    </row>
    <row r="55" spans="1:22" ht="12.75">
      <c r="A55" s="71" t="s">
        <v>193</v>
      </c>
      <c r="B55" s="71" t="s">
        <v>194</v>
      </c>
      <c r="C55" s="240" t="s">
        <v>69</v>
      </c>
      <c r="D55" s="217"/>
      <c r="E55" s="84">
        <v>199</v>
      </c>
      <c r="F55" s="84">
        <v>199</v>
      </c>
      <c r="G55" s="21">
        <f t="shared" si="7"/>
        <v>152.24999999999997</v>
      </c>
      <c r="H55" s="84">
        <f>E55+20</f>
        <v>219</v>
      </c>
      <c r="I55" s="85">
        <f>P55+0</f>
        <v>185</v>
      </c>
      <c r="J55" s="85">
        <f>P55+0</f>
        <v>185</v>
      </c>
      <c r="K55" s="86">
        <f>P55+20</f>
        <v>205</v>
      </c>
      <c r="L55" s="87">
        <f>P55+0</f>
        <v>185</v>
      </c>
      <c r="M55" s="78">
        <f>P55+10</f>
        <v>195</v>
      </c>
      <c r="N55" s="120">
        <v>-10</v>
      </c>
      <c r="O55" s="156"/>
      <c r="P55" s="140">
        <v>185</v>
      </c>
      <c r="Q55" s="88">
        <f>P55+0</f>
        <v>185</v>
      </c>
      <c r="R55" s="88">
        <f>P55+0</f>
        <v>185</v>
      </c>
      <c r="S55" s="89">
        <f>P55+0</f>
        <v>185</v>
      </c>
      <c r="T55" s="90" t="s">
        <v>21</v>
      </c>
      <c r="U55" s="91">
        <v>205</v>
      </c>
      <c r="V55">
        <f>P55+25</f>
        <v>210</v>
      </c>
    </row>
    <row r="56" spans="1:22" ht="12.75">
      <c r="A56" s="71" t="s">
        <v>193</v>
      </c>
      <c r="B56" s="71" t="s">
        <v>194</v>
      </c>
      <c r="C56" s="216" t="s">
        <v>70</v>
      </c>
      <c r="D56" s="217"/>
      <c r="E56" s="21">
        <v>229</v>
      </c>
      <c r="F56" s="21">
        <v>163</v>
      </c>
      <c r="G56" s="21">
        <f t="shared" si="7"/>
        <v>166.85</v>
      </c>
      <c r="H56" s="21">
        <f t="shared" si="0"/>
        <v>254</v>
      </c>
      <c r="I56" s="22">
        <f t="shared" si="1"/>
        <v>215</v>
      </c>
      <c r="J56" s="22">
        <f t="shared" si="2"/>
        <v>210</v>
      </c>
      <c r="K56" s="23">
        <f t="shared" si="8"/>
        <v>260</v>
      </c>
      <c r="L56" s="24">
        <f t="shared" si="3"/>
        <v>225</v>
      </c>
      <c r="M56" s="25">
        <f t="shared" si="4"/>
        <v>210</v>
      </c>
      <c r="N56" s="114">
        <v>-10</v>
      </c>
      <c r="O56" s="155"/>
      <c r="P56" s="68">
        <v>205</v>
      </c>
      <c r="Q56" s="26">
        <f t="shared" si="5"/>
        <v>210</v>
      </c>
      <c r="R56" s="26">
        <f t="shared" si="6"/>
        <v>215</v>
      </c>
      <c r="S56" s="27">
        <f t="shared" si="9"/>
        <v>136.66666666666666</v>
      </c>
      <c r="T56" s="28" t="s">
        <v>21</v>
      </c>
      <c r="U56" s="29">
        <v>265</v>
      </c>
      <c r="V56">
        <f t="shared" si="10"/>
        <v>273.3333333333333</v>
      </c>
    </row>
    <row r="57" spans="1:22" ht="12.75">
      <c r="A57" s="71" t="s">
        <v>193</v>
      </c>
      <c r="B57" s="71" t="s">
        <v>194</v>
      </c>
      <c r="C57" s="216" t="s">
        <v>71</v>
      </c>
      <c r="D57" s="217"/>
      <c r="E57" s="21">
        <v>165</v>
      </c>
      <c r="F57" s="21">
        <v>120</v>
      </c>
      <c r="G57" s="21">
        <f t="shared" si="7"/>
        <v>123.05</v>
      </c>
      <c r="H57" s="21">
        <f t="shared" si="0"/>
        <v>190</v>
      </c>
      <c r="I57" s="22">
        <f t="shared" si="1"/>
        <v>155</v>
      </c>
      <c r="J57" s="22">
        <f t="shared" si="2"/>
        <v>150</v>
      </c>
      <c r="K57" s="23">
        <f t="shared" si="8"/>
        <v>200</v>
      </c>
      <c r="L57" s="24">
        <f t="shared" si="3"/>
        <v>165</v>
      </c>
      <c r="M57" s="25">
        <f t="shared" si="4"/>
        <v>150</v>
      </c>
      <c r="N57" s="114">
        <v>-10</v>
      </c>
      <c r="O57" s="155"/>
      <c r="P57" s="68">
        <v>145</v>
      </c>
      <c r="Q57" s="26">
        <f t="shared" si="5"/>
        <v>150</v>
      </c>
      <c r="R57" s="26">
        <f t="shared" si="6"/>
        <v>155</v>
      </c>
      <c r="S57" s="27">
        <f t="shared" si="9"/>
        <v>96.66666666666667</v>
      </c>
      <c r="T57" s="28" t="s">
        <v>21</v>
      </c>
      <c r="U57" s="29">
        <v>185</v>
      </c>
      <c r="V57">
        <f t="shared" si="10"/>
        <v>193.33333333333334</v>
      </c>
    </row>
    <row r="58" spans="1:22" ht="12.75">
      <c r="A58" s="71" t="s">
        <v>193</v>
      </c>
      <c r="B58" s="71" t="s">
        <v>194</v>
      </c>
      <c r="C58" s="241" t="s">
        <v>72</v>
      </c>
      <c r="D58" s="217"/>
      <c r="E58" s="84">
        <v>195</v>
      </c>
      <c r="F58" s="84">
        <v>195</v>
      </c>
      <c r="G58" s="21">
        <f t="shared" si="7"/>
        <v>144.95</v>
      </c>
      <c r="H58" s="84">
        <f>E58+20</f>
        <v>215</v>
      </c>
      <c r="I58" s="85">
        <f>P58+0</f>
        <v>175</v>
      </c>
      <c r="J58" s="85">
        <f>P58+0</f>
        <v>175</v>
      </c>
      <c r="K58" s="86">
        <f>I58+20</f>
        <v>195</v>
      </c>
      <c r="L58" s="87">
        <f>P58+0</f>
        <v>175</v>
      </c>
      <c r="M58" s="78">
        <f>P58+10</f>
        <v>185</v>
      </c>
      <c r="N58" s="120">
        <v>-10</v>
      </c>
      <c r="O58" s="156"/>
      <c r="P58" s="140">
        <v>175</v>
      </c>
      <c r="Q58" s="88">
        <f>P58+0</f>
        <v>175</v>
      </c>
      <c r="R58" s="88">
        <f>Q58+0</f>
        <v>175</v>
      </c>
      <c r="S58" s="89">
        <f>P58+0</f>
        <v>175</v>
      </c>
      <c r="T58" s="90" t="s">
        <v>21</v>
      </c>
      <c r="U58" s="91">
        <v>195</v>
      </c>
      <c r="V58">
        <f>P58+25</f>
        <v>200</v>
      </c>
    </row>
    <row r="59" spans="1:22" ht="12.75">
      <c r="A59" s="72" t="s">
        <v>194</v>
      </c>
      <c r="B59" s="72"/>
      <c r="C59" s="240" t="s">
        <v>74</v>
      </c>
      <c r="D59" s="217"/>
      <c r="E59" s="84">
        <v>175</v>
      </c>
      <c r="F59" s="84">
        <v>175</v>
      </c>
      <c r="G59" s="21"/>
      <c r="H59" s="84">
        <f>E59+20</f>
        <v>195</v>
      </c>
      <c r="I59" s="85">
        <f>P59+0</f>
        <v>175</v>
      </c>
      <c r="J59" s="85">
        <f>P59+0</f>
        <v>175</v>
      </c>
      <c r="K59" s="86">
        <f>I59+20</f>
        <v>195</v>
      </c>
      <c r="L59" s="87">
        <f>P59+0</f>
        <v>175</v>
      </c>
      <c r="M59" s="92"/>
      <c r="N59" s="122"/>
      <c r="O59" s="156"/>
      <c r="P59" s="140">
        <v>175</v>
      </c>
      <c r="Q59" s="88">
        <f>P59+0</f>
        <v>175</v>
      </c>
      <c r="R59" s="88">
        <f>Q59+0</f>
        <v>175</v>
      </c>
      <c r="S59" s="89">
        <f>P59-0</f>
        <v>175</v>
      </c>
      <c r="T59" s="90" t="s">
        <v>21</v>
      </c>
      <c r="U59" s="91">
        <v>195</v>
      </c>
      <c r="V59">
        <f>P59+25</f>
        <v>200</v>
      </c>
    </row>
    <row r="60" spans="1:22" ht="12.75">
      <c r="A60" s="71" t="s">
        <v>193</v>
      </c>
      <c r="B60" s="71" t="s">
        <v>194</v>
      </c>
      <c r="C60" s="216" t="s">
        <v>75</v>
      </c>
      <c r="D60" s="217"/>
      <c r="E60" s="21">
        <v>169</v>
      </c>
      <c r="F60" s="21">
        <v>121</v>
      </c>
      <c r="G60" s="21">
        <f t="shared" si="7"/>
        <v>112.1</v>
      </c>
      <c r="H60" s="21">
        <f t="shared" si="0"/>
        <v>194</v>
      </c>
      <c r="I60" s="22">
        <f t="shared" si="1"/>
        <v>140</v>
      </c>
      <c r="J60" s="22">
        <f t="shared" si="2"/>
        <v>135</v>
      </c>
      <c r="K60" s="23">
        <f t="shared" si="8"/>
        <v>185</v>
      </c>
      <c r="L60" s="24">
        <f t="shared" si="3"/>
        <v>150</v>
      </c>
      <c r="M60" s="25">
        <f t="shared" si="4"/>
        <v>135</v>
      </c>
      <c r="N60" s="114">
        <v>-10</v>
      </c>
      <c r="O60" s="155"/>
      <c r="P60" s="68">
        <v>130</v>
      </c>
      <c r="Q60" s="26">
        <f t="shared" si="5"/>
        <v>135</v>
      </c>
      <c r="R60" s="26">
        <f t="shared" si="6"/>
        <v>140</v>
      </c>
      <c r="S60" s="27">
        <f t="shared" si="9"/>
        <v>86.66666666666667</v>
      </c>
      <c r="T60" s="28" t="s">
        <v>21</v>
      </c>
      <c r="U60" s="29">
        <v>165</v>
      </c>
      <c r="V60">
        <f t="shared" si="10"/>
        <v>173.33333333333334</v>
      </c>
    </row>
    <row r="61" spans="1:22" ht="12.75">
      <c r="A61" s="71" t="s">
        <v>193</v>
      </c>
      <c r="B61" s="71" t="s">
        <v>194</v>
      </c>
      <c r="C61" s="216" t="s">
        <v>76</v>
      </c>
      <c r="D61" s="217"/>
      <c r="E61" s="21">
        <v>199</v>
      </c>
      <c r="F61" s="21">
        <v>141</v>
      </c>
      <c r="G61" s="21">
        <f t="shared" si="7"/>
        <v>144.95</v>
      </c>
      <c r="H61" s="21">
        <f t="shared" si="0"/>
        <v>224</v>
      </c>
      <c r="I61" s="22">
        <f t="shared" si="1"/>
        <v>185</v>
      </c>
      <c r="J61" s="22">
        <f t="shared" si="2"/>
        <v>180</v>
      </c>
      <c r="K61" s="23">
        <f t="shared" si="8"/>
        <v>230</v>
      </c>
      <c r="L61" s="24">
        <f t="shared" si="3"/>
        <v>195</v>
      </c>
      <c r="M61" s="25">
        <f t="shared" si="4"/>
        <v>180</v>
      </c>
      <c r="N61" s="114">
        <v>-10</v>
      </c>
      <c r="O61" s="155"/>
      <c r="P61" s="68">
        <v>175</v>
      </c>
      <c r="Q61" s="26">
        <f t="shared" si="5"/>
        <v>180</v>
      </c>
      <c r="R61" s="26">
        <f t="shared" si="6"/>
        <v>185</v>
      </c>
      <c r="S61" s="27">
        <f t="shared" si="9"/>
        <v>116.66666666666667</v>
      </c>
      <c r="T61" s="28" t="s">
        <v>21</v>
      </c>
      <c r="U61" s="29">
        <v>225</v>
      </c>
      <c r="V61">
        <f t="shared" si="10"/>
        <v>233.33333333333334</v>
      </c>
    </row>
    <row r="62" spans="1:22" ht="12.75">
      <c r="A62" s="71" t="s">
        <v>193</v>
      </c>
      <c r="B62" s="71" t="s">
        <v>194</v>
      </c>
      <c r="C62" s="216" t="s">
        <v>77</v>
      </c>
      <c r="D62" s="217"/>
      <c r="E62" s="21">
        <v>175</v>
      </c>
      <c r="F62" s="21">
        <v>124</v>
      </c>
      <c r="G62" s="21">
        <f t="shared" si="7"/>
        <v>126.7</v>
      </c>
      <c r="H62" s="21">
        <f t="shared" si="0"/>
        <v>200</v>
      </c>
      <c r="I62" s="22">
        <f t="shared" si="1"/>
        <v>160</v>
      </c>
      <c r="J62" s="22">
        <f t="shared" si="2"/>
        <v>155</v>
      </c>
      <c r="K62" s="23">
        <f t="shared" si="8"/>
        <v>205</v>
      </c>
      <c r="L62" s="24">
        <f t="shared" si="3"/>
        <v>170</v>
      </c>
      <c r="M62" s="25">
        <f t="shared" si="4"/>
        <v>155</v>
      </c>
      <c r="N62" s="114">
        <v>-10</v>
      </c>
      <c r="O62" s="155"/>
      <c r="P62" s="68">
        <v>150</v>
      </c>
      <c r="Q62" s="26">
        <f t="shared" si="5"/>
        <v>155</v>
      </c>
      <c r="R62" s="26">
        <f t="shared" si="6"/>
        <v>160</v>
      </c>
      <c r="S62" s="27">
        <f t="shared" si="9"/>
        <v>100</v>
      </c>
      <c r="T62" s="28" t="s">
        <v>21</v>
      </c>
      <c r="U62" s="29">
        <v>195</v>
      </c>
      <c r="V62">
        <f t="shared" si="10"/>
        <v>200</v>
      </c>
    </row>
    <row r="63" spans="1:22" ht="12.75">
      <c r="A63" s="71" t="s">
        <v>193</v>
      </c>
      <c r="B63" s="71" t="s">
        <v>194</v>
      </c>
      <c r="C63" s="216" t="s">
        <v>78</v>
      </c>
      <c r="D63" s="217"/>
      <c r="E63" s="21">
        <v>189</v>
      </c>
      <c r="F63" s="21">
        <v>136</v>
      </c>
      <c r="G63" s="21">
        <f t="shared" si="7"/>
        <v>137.65</v>
      </c>
      <c r="H63" s="21">
        <f t="shared" si="0"/>
        <v>214</v>
      </c>
      <c r="I63" s="22">
        <f t="shared" si="1"/>
        <v>175</v>
      </c>
      <c r="J63" s="22">
        <f t="shared" si="2"/>
        <v>170</v>
      </c>
      <c r="K63" s="23">
        <f t="shared" si="8"/>
        <v>220</v>
      </c>
      <c r="L63" s="24">
        <f t="shared" si="3"/>
        <v>185</v>
      </c>
      <c r="M63" s="25">
        <f t="shared" si="4"/>
        <v>170</v>
      </c>
      <c r="N63" s="114">
        <v>-10</v>
      </c>
      <c r="O63" s="155"/>
      <c r="P63" s="68">
        <v>165</v>
      </c>
      <c r="Q63" s="26">
        <f t="shared" si="5"/>
        <v>170</v>
      </c>
      <c r="R63" s="26">
        <f t="shared" si="6"/>
        <v>175</v>
      </c>
      <c r="S63" s="27">
        <f t="shared" si="9"/>
        <v>110</v>
      </c>
      <c r="T63" s="28" t="s">
        <v>21</v>
      </c>
      <c r="U63" s="29">
        <v>215</v>
      </c>
      <c r="V63">
        <f t="shared" si="10"/>
        <v>220</v>
      </c>
    </row>
    <row r="64" spans="1:22" ht="12.75">
      <c r="A64" s="71" t="s">
        <v>193</v>
      </c>
      <c r="B64" s="71" t="s">
        <v>194</v>
      </c>
      <c r="C64" s="216" t="s">
        <v>79</v>
      </c>
      <c r="D64" s="217"/>
      <c r="E64" s="21">
        <v>179</v>
      </c>
      <c r="F64" s="21">
        <v>128</v>
      </c>
      <c r="G64" s="21">
        <f t="shared" si="7"/>
        <v>134</v>
      </c>
      <c r="H64" s="21">
        <f t="shared" si="0"/>
        <v>204</v>
      </c>
      <c r="I64" s="22">
        <f t="shared" si="1"/>
        <v>170</v>
      </c>
      <c r="J64" s="22">
        <f t="shared" si="2"/>
        <v>165</v>
      </c>
      <c r="K64" s="23">
        <f t="shared" si="8"/>
        <v>215</v>
      </c>
      <c r="L64" s="24">
        <f t="shared" si="3"/>
        <v>180</v>
      </c>
      <c r="M64" s="25">
        <f t="shared" si="4"/>
        <v>165</v>
      </c>
      <c r="N64" s="114">
        <v>-10</v>
      </c>
      <c r="O64" s="155"/>
      <c r="P64" s="68">
        <v>160</v>
      </c>
      <c r="Q64" s="26">
        <f t="shared" si="5"/>
        <v>165</v>
      </c>
      <c r="R64" s="26">
        <f t="shared" si="6"/>
        <v>170</v>
      </c>
      <c r="S64" s="27">
        <f t="shared" si="9"/>
        <v>106.66666666666667</v>
      </c>
      <c r="T64" s="28" t="s">
        <v>21</v>
      </c>
      <c r="U64" s="29">
        <v>205</v>
      </c>
      <c r="V64">
        <f t="shared" si="10"/>
        <v>213.33333333333334</v>
      </c>
    </row>
    <row r="65" spans="1:22" ht="12.75">
      <c r="A65" s="83" t="s">
        <v>194</v>
      </c>
      <c r="B65" s="71"/>
      <c r="C65" s="216" t="s">
        <v>80</v>
      </c>
      <c r="D65" s="217"/>
      <c r="E65" s="21">
        <v>199</v>
      </c>
      <c r="F65" s="21">
        <v>169</v>
      </c>
      <c r="G65" s="21"/>
      <c r="H65" s="21">
        <f t="shared" si="0"/>
        <v>224</v>
      </c>
      <c r="I65" s="22">
        <f>P65+0</f>
        <v>195</v>
      </c>
      <c r="J65" s="22">
        <f>P65-5</f>
        <v>190</v>
      </c>
      <c r="K65" s="23">
        <f t="shared" si="8"/>
        <v>240</v>
      </c>
      <c r="L65" s="24">
        <f>P65+0</f>
        <v>195</v>
      </c>
      <c r="M65" s="79"/>
      <c r="N65" s="115"/>
      <c r="O65" s="155"/>
      <c r="P65" s="68">
        <v>195</v>
      </c>
      <c r="Q65" s="26">
        <f t="shared" si="5"/>
        <v>200</v>
      </c>
      <c r="R65" s="26">
        <f t="shared" si="6"/>
        <v>205</v>
      </c>
      <c r="S65" s="27">
        <f>P65+0</f>
        <v>195</v>
      </c>
      <c r="T65" s="28" t="s">
        <v>21</v>
      </c>
      <c r="U65" s="29">
        <v>255</v>
      </c>
      <c r="V65">
        <f>P65*1.5</f>
        <v>292.5</v>
      </c>
    </row>
    <row r="66" spans="1:22" ht="12.75">
      <c r="A66" s="71" t="s">
        <v>193</v>
      </c>
      <c r="B66" s="71" t="str">
        <f>+B67</f>
        <v>+</v>
      </c>
      <c r="C66" s="216" t="s">
        <v>81</v>
      </c>
      <c r="D66" s="217"/>
      <c r="E66" s="21">
        <v>199</v>
      </c>
      <c r="F66" s="21">
        <v>142</v>
      </c>
      <c r="G66" s="21">
        <f t="shared" si="7"/>
        <v>144.95</v>
      </c>
      <c r="H66" s="21">
        <f t="shared" si="0"/>
        <v>224</v>
      </c>
      <c r="I66" s="22">
        <f t="shared" si="1"/>
        <v>185</v>
      </c>
      <c r="J66" s="22">
        <f t="shared" si="2"/>
        <v>180</v>
      </c>
      <c r="K66" s="23">
        <f t="shared" si="8"/>
        <v>230</v>
      </c>
      <c r="L66" s="24">
        <f t="shared" si="3"/>
        <v>195</v>
      </c>
      <c r="M66" s="25">
        <f t="shared" si="4"/>
        <v>180</v>
      </c>
      <c r="N66" s="114">
        <v>-10</v>
      </c>
      <c r="O66" s="155"/>
      <c r="P66" s="68">
        <v>175</v>
      </c>
      <c r="Q66" s="26">
        <f t="shared" si="5"/>
        <v>180</v>
      </c>
      <c r="R66" s="26">
        <f t="shared" si="6"/>
        <v>185</v>
      </c>
      <c r="S66" s="27">
        <f t="shared" si="9"/>
        <v>116.66666666666667</v>
      </c>
      <c r="T66" s="28" t="s">
        <v>21</v>
      </c>
      <c r="U66" s="29">
        <v>225</v>
      </c>
      <c r="V66">
        <f t="shared" si="10"/>
        <v>233.33333333333334</v>
      </c>
    </row>
    <row r="67" spans="1:22" ht="12.75">
      <c r="A67" s="71" t="s">
        <v>193</v>
      </c>
      <c r="B67" s="71" t="s">
        <v>194</v>
      </c>
      <c r="C67" s="216" t="s">
        <v>82</v>
      </c>
      <c r="D67" s="217"/>
      <c r="E67" s="21">
        <v>179</v>
      </c>
      <c r="F67" s="21">
        <v>127</v>
      </c>
      <c r="G67" s="21">
        <f t="shared" si="7"/>
        <v>130.35</v>
      </c>
      <c r="H67" s="21">
        <f t="shared" si="0"/>
        <v>204</v>
      </c>
      <c r="I67" s="22">
        <f t="shared" si="1"/>
        <v>165</v>
      </c>
      <c r="J67" s="22">
        <f t="shared" si="2"/>
        <v>160</v>
      </c>
      <c r="K67" s="23">
        <f t="shared" si="8"/>
        <v>210</v>
      </c>
      <c r="L67" s="24">
        <f t="shared" si="3"/>
        <v>175</v>
      </c>
      <c r="M67" s="25">
        <f t="shared" si="4"/>
        <v>160</v>
      </c>
      <c r="N67" s="114">
        <v>-10</v>
      </c>
      <c r="O67" s="155"/>
      <c r="P67" s="68">
        <v>155</v>
      </c>
      <c r="Q67" s="26">
        <f t="shared" si="5"/>
        <v>160</v>
      </c>
      <c r="R67" s="26">
        <f t="shared" si="6"/>
        <v>165</v>
      </c>
      <c r="S67" s="27">
        <f t="shared" si="9"/>
        <v>103.33333333333333</v>
      </c>
      <c r="T67" s="28" t="s">
        <v>21</v>
      </c>
      <c r="U67" s="29">
        <v>205</v>
      </c>
      <c r="V67">
        <f t="shared" si="10"/>
        <v>206.66666666666666</v>
      </c>
    </row>
    <row r="68" spans="1:22" ht="12.75">
      <c r="A68" s="71"/>
      <c r="B68" s="71"/>
      <c r="C68" s="216" t="s">
        <v>228</v>
      </c>
      <c r="D68" s="218"/>
      <c r="E68" s="21">
        <v>185</v>
      </c>
      <c r="F68" s="21">
        <v>0</v>
      </c>
      <c r="G68" s="21">
        <f t="shared" si="7"/>
        <v>134</v>
      </c>
      <c r="H68" s="21">
        <f t="shared" si="0"/>
        <v>210</v>
      </c>
      <c r="I68" s="22">
        <f t="shared" si="1"/>
        <v>170</v>
      </c>
      <c r="J68" s="22">
        <f t="shared" si="2"/>
        <v>165</v>
      </c>
      <c r="K68" s="23">
        <f t="shared" si="8"/>
        <v>215</v>
      </c>
      <c r="L68" s="24">
        <f t="shared" si="3"/>
        <v>180</v>
      </c>
      <c r="M68" s="25">
        <f t="shared" si="4"/>
        <v>165</v>
      </c>
      <c r="N68" s="114"/>
      <c r="O68" s="155"/>
      <c r="P68" s="68">
        <v>160</v>
      </c>
      <c r="Q68" s="26">
        <f t="shared" si="5"/>
        <v>165</v>
      </c>
      <c r="R68" s="26">
        <f t="shared" si="6"/>
        <v>170</v>
      </c>
      <c r="S68" s="27">
        <f t="shared" si="9"/>
        <v>106.66666666666667</v>
      </c>
      <c r="T68" s="28" t="s">
        <v>21</v>
      </c>
      <c r="U68" s="29">
        <v>205</v>
      </c>
      <c r="V68">
        <f t="shared" si="10"/>
        <v>213.33333333333334</v>
      </c>
    </row>
    <row r="69" spans="1:21" ht="12.75">
      <c r="A69" s="71"/>
      <c r="B69" s="71"/>
      <c r="C69" s="216" t="s">
        <v>229</v>
      </c>
      <c r="D69" s="218"/>
      <c r="E69" s="21">
        <v>0</v>
      </c>
      <c r="F69" s="21">
        <v>0</v>
      </c>
      <c r="G69" s="21">
        <f t="shared" si="7"/>
        <v>17.2</v>
      </c>
      <c r="H69" s="21">
        <f t="shared" si="0"/>
        <v>25</v>
      </c>
      <c r="I69" s="22">
        <f t="shared" si="1"/>
        <v>10</v>
      </c>
      <c r="J69" s="22">
        <f t="shared" si="2"/>
        <v>5</v>
      </c>
      <c r="K69" s="23">
        <f t="shared" si="8"/>
        <v>55</v>
      </c>
      <c r="L69" s="24">
        <f t="shared" si="3"/>
        <v>20</v>
      </c>
      <c r="M69" s="25">
        <f t="shared" si="4"/>
        <v>5</v>
      </c>
      <c r="N69" s="114"/>
      <c r="O69" s="166"/>
      <c r="P69" s="68">
        <v>0</v>
      </c>
      <c r="Q69" s="26">
        <f t="shared" si="5"/>
        <v>5</v>
      </c>
      <c r="R69" s="26">
        <f t="shared" si="6"/>
        <v>10</v>
      </c>
      <c r="S69" s="27">
        <f t="shared" si="9"/>
        <v>0</v>
      </c>
      <c r="T69" s="28" t="s">
        <v>21</v>
      </c>
      <c r="U69" s="29"/>
    </row>
    <row r="70" spans="1:21" ht="12.75">
      <c r="A70" s="71"/>
      <c r="B70" s="71"/>
      <c r="C70" s="216" t="s">
        <v>238</v>
      </c>
      <c r="D70" s="218"/>
      <c r="E70" s="21">
        <v>0</v>
      </c>
      <c r="F70" s="21">
        <v>0</v>
      </c>
      <c r="G70" s="21">
        <f t="shared" si="7"/>
        <v>17.2</v>
      </c>
      <c r="H70" s="21">
        <f>E70+25</f>
        <v>25</v>
      </c>
      <c r="I70" s="22">
        <f>P70+10</f>
        <v>10</v>
      </c>
      <c r="J70" s="22">
        <f>P70+5</f>
        <v>5</v>
      </c>
      <c r="K70" s="23">
        <f t="shared" si="8"/>
        <v>55</v>
      </c>
      <c r="L70" s="24">
        <f>P70+20</f>
        <v>20</v>
      </c>
      <c r="M70" s="25">
        <f>P70+5</f>
        <v>5</v>
      </c>
      <c r="N70" s="114"/>
      <c r="O70" s="166"/>
      <c r="P70" s="68">
        <v>0</v>
      </c>
      <c r="Q70" s="26">
        <f>P70+5</f>
        <v>5</v>
      </c>
      <c r="R70" s="26">
        <f>P70+10</f>
        <v>10</v>
      </c>
      <c r="S70" s="27">
        <f t="shared" si="9"/>
        <v>0</v>
      </c>
      <c r="T70" s="28" t="s">
        <v>21</v>
      </c>
      <c r="U70" s="29"/>
    </row>
    <row r="71" spans="1:22" ht="12.75">
      <c r="A71" s="71"/>
      <c r="B71" s="71"/>
      <c r="C71" s="242" t="s">
        <v>83</v>
      </c>
      <c r="D71" s="217"/>
      <c r="E71" s="46"/>
      <c r="F71" s="46"/>
      <c r="G71" s="46"/>
      <c r="H71" s="46"/>
      <c r="I71" s="46"/>
      <c r="J71" s="46"/>
      <c r="K71" s="46"/>
      <c r="L71" s="46"/>
      <c r="M71" s="46"/>
      <c r="N71" s="123"/>
      <c r="O71" s="155"/>
      <c r="P71" s="142"/>
      <c r="Q71" s="46"/>
      <c r="R71" s="46"/>
      <c r="S71" s="47"/>
      <c r="T71" s="48"/>
      <c r="U71" s="46"/>
      <c r="V71">
        <f t="shared" si="10"/>
        <v>0</v>
      </c>
    </row>
    <row r="72" spans="1:22" ht="12.75">
      <c r="A72" s="72" t="s">
        <v>194</v>
      </c>
      <c r="B72" s="72"/>
      <c r="C72" s="240" t="s">
        <v>84</v>
      </c>
      <c r="D72" s="217"/>
      <c r="E72" s="84">
        <v>90</v>
      </c>
      <c r="F72" s="84">
        <v>90</v>
      </c>
      <c r="G72" s="21"/>
      <c r="H72" s="84">
        <f>E72+20</f>
        <v>110</v>
      </c>
      <c r="I72" s="85">
        <f>P72+0</f>
        <v>90</v>
      </c>
      <c r="J72" s="85">
        <f>P72+0</f>
        <v>90</v>
      </c>
      <c r="K72" s="86">
        <f>P72+20</f>
        <v>110</v>
      </c>
      <c r="L72" s="87">
        <f>P72+0</f>
        <v>90</v>
      </c>
      <c r="M72" s="92"/>
      <c r="N72" s="122"/>
      <c r="O72" s="156"/>
      <c r="P72" s="140">
        <v>90</v>
      </c>
      <c r="Q72" s="88">
        <f>P72+0</f>
        <v>90</v>
      </c>
      <c r="R72" s="88">
        <f>P72+0</f>
        <v>90</v>
      </c>
      <c r="S72" s="89">
        <f>P72+0</f>
        <v>90</v>
      </c>
      <c r="T72" s="90" t="s">
        <v>21</v>
      </c>
      <c r="U72" s="91">
        <v>115</v>
      </c>
      <c r="V72">
        <f>P72+25</f>
        <v>115</v>
      </c>
    </row>
    <row r="73" spans="1:22" ht="12.75">
      <c r="A73" s="71" t="s">
        <v>193</v>
      </c>
      <c r="B73" s="71" t="s">
        <v>194</v>
      </c>
      <c r="C73" s="240" t="s">
        <v>85</v>
      </c>
      <c r="D73" s="217"/>
      <c r="E73" s="84">
        <v>175</v>
      </c>
      <c r="F73" s="84">
        <v>175</v>
      </c>
      <c r="G73" s="21"/>
      <c r="H73" s="84">
        <f>E73+20</f>
        <v>195</v>
      </c>
      <c r="I73" s="85">
        <f>P73+0</f>
        <v>175</v>
      </c>
      <c r="J73" s="85">
        <f>P73+0</f>
        <v>175</v>
      </c>
      <c r="K73" s="86">
        <f>P73+20</f>
        <v>195</v>
      </c>
      <c r="L73" s="87">
        <f>P73+0</f>
        <v>175</v>
      </c>
      <c r="M73" s="78">
        <f>P73+10</f>
        <v>185</v>
      </c>
      <c r="N73" s="120">
        <v>-10</v>
      </c>
      <c r="O73" s="156"/>
      <c r="P73" s="140">
        <v>175</v>
      </c>
      <c r="Q73" s="88">
        <f>P73+0</f>
        <v>175</v>
      </c>
      <c r="R73" s="88">
        <f>P73+0</f>
        <v>175</v>
      </c>
      <c r="S73" s="89">
        <f>P73+0</f>
        <v>175</v>
      </c>
      <c r="T73" s="90" t="s">
        <v>21</v>
      </c>
      <c r="U73" s="91">
        <v>195</v>
      </c>
      <c r="V73">
        <f>P73+25</f>
        <v>200</v>
      </c>
    </row>
    <row r="74" spans="1:22" ht="12.75">
      <c r="A74" s="71" t="s">
        <v>193</v>
      </c>
      <c r="B74" s="71" t="s">
        <v>194</v>
      </c>
      <c r="C74" s="243" t="s">
        <v>86</v>
      </c>
      <c r="D74" s="217"/>
      <c r="E74" s="21">
        <v>185</v>
      </c>
      <c r="F74" s="21">
        <v>129</v>
      </c>
      <c r="G74" s="21"/>
      <c r="H74" s="21">
        <f aca="true" t="shared" si="11" ref="H74:H123">E74+25</f>
        <v>210</v>
      </c>
      <c r="I74" s="22">
        <f aca="true" t="shared" si="12" ref="I74:I123">P74+10</f>
        <v>175</v>
      </c>
      <c r="J74" s="22">
        <f aca="true" t="shared" si="13" ref="J74:J123">P74+5</f>
        <v>170</v>
      </c>
      <c r="K74" s="23">
        <f t="shared" si="8"/>
        <v>220</v>
      </c>
      <c r="L74" s="24">
        <f aca="true" t="shared" si="14" ref="L74:L123">P74+20</f>
        <v>185</v>
      </c>
      <c r="M74" s="25">
        <f aca="true" t="shared" si="15" ref="M74:M123">P74+5</f>
        <v>170</v>
      </c>
      <c r="N74" s="114">
        <v>-10</v>
      </c>
      <c r="O74" s="155"/>
      <c r="P74" s="68">
        <v>165</v>
      </c>
      <c r="Q74" s="26">
        <f aca="true" t="shared" si="16" ref="Q74:Q123">P74+5</f>
        <v>170</v>
      </c>
      <c r="R74" s="26">
        <f aca="true" t="shared" si="17" ref="R74:R123">P74+10</f>
        <v>175</v>
      </c>
      <c r="S74" s="27">
        <f t="shared" si="9"/>
        <v>110</v>
      </c>
      <c r="T74" s="28" t="s">
        <v>21</v>
      </c>
      <c r="U74" s="29">
        <v>215</v>
      </c>
      <c r="V74">
        <f t="shared" si="10"/>
        <v>220</v>
      </c>
    </row>
    <row r="75" spans="1:22" ht="12.75">
      <c r="A75" s="71" t="s">
        <v>193</v>
      </c>
      <c r="B75" s="71" t="s">
        <v>194</v>
      </c>
      <c r="C75" s="243" t="s">
        <v>87</v>
      </c>
      <c r="D75" s="217"/>
      <c r="E75" s="21">
        <v>199</v>
      </c>
      <c r="F75" s="21">
        <v>141</v>
      </c>
      <c r="G75" s="21">
        <f aca="true" t="shared" si="18" ref="G75:G131">0.73*P75+17.2</f>
        <v>144.95</v>
      </c>
      <c r="H75" s="21">
        <f t="shared" si="11"/>
        <v>224</v>
      </c>
      <c r="I75" s="22">
        <f t="shared" si="12"/>
        <v>185</v>
      </c>
      <c r="J75" s="22">
        <f t="shared" si="13"/>
        <v>180</v>
      </c>
      <c r="K75" s="23">
        <f t="shared" si="8"/>
        <v>230</v>
      </c>
      <c r="L75" s="24">
        <f t="shared" si="14"/>
        <v>195</v>
      </c>
      <c r="M75" s="25">
        <f t="shared" si="15"/>
        <v>180</v>
      </c>
      <c r="N75" s="114">
        <v>-10</v>
      </c>
      <c r="O75" s="155"/>
      <c r="P75" s="68">
        <v>175</v>
      </c>
      <c r="Q75" s="26">
        <f t="shared" si="16"/>
        <v>180</v>
      </c>
      <c r="R75" s="26">
        <f t="shared" si="17"/>
        <v>185</v>
      </c>
      <c r="S75" s="27">
        <f t="shared" si="9"/>
        <v>116.66666666666667</v>
      </c>
      <c r="T75" s="28" t="s">
        <v>21</v>
      </c>
      <c r="U75" s="29">
        <v>225</v>
      </c>
      <c r="V75">
        <f t="shared" si="10"/>
        <v>233.33333333333334</v>
      </c>
    </row>
    <row r="76" spans="1:22" ht="12.75">
      <c r="A76" s="71" t="s">
        <v>193</v>
      </c>
      <c r="B76" s="71" t="s">
        <v>194</v>
      </c>
      <c r="C76" s="240" t="s">
        <v>88</v>
      </c>
      <c r="D76" s="217"/>
      <c r="E76" s="84">
        <v>109</v>
      </c>
      <c r="F76" s="84">
        <v>109</v>
      </c>
      <c r="G76" s="21"/>
      <c r="H76" s="84">
        <f>E76+20</f>
        <v>129</v>
      </c>
      <c r="I76" s="85">
        <f>P76+0</f>
        <v>110</v>
      </c>
      <c r="J76" s="85">
        <f>P76+0</f>
        <v>110</v>
      </c>
      <c r="K76" s="86">
        <f>P76+20</f>
        <v>130</v>
      </c>
      <c r="L76" s="87">
        <f>P76+0</f>
        <v>110</v>
      </c>
      <c r="M76" s="78">
        <f>P76+10</f>
        <v>120</v>
      </c>
      <c r="N76" s="120">
        <v>-10</v>
      </c>
      <c r="O76" s="156"/>
      <c r="P76" s="140">
        <v>110</v>
      </c>
      <c r="Q76" s="88">
        <f>P76+0</f>
        <v>110</v>
      </c>
      <c r="R76" s="88">
        <f>P76+0</f>
        <v>110</v>
      </c>
      <c r="S76" s="89">
        <f>P76+0</f>
        <v>110</v>
      </c>
      <c r="T76" s="90" t="s">
        <v>21</v>
      </c>
      <c r="U76" s="91">
        <v>125</v>
      </c>
      <c r="V76">
        <f>P76+25</f>
        <v>135</v>
      </c>
    </row>
    <row r="77" spans="1:22" ht="12.75">
      <c r="A77" s="71" t="s">
        <v>193</v>
      </c>
      <c r="B77" s="71" t="s">
        <v>194</v>
      </c>
      <c r="C77" s="243" t="s">
        <v>89</v>
      </c>
      <c r="D77" s="217"/>
      <c r="E77" s="21">
        <v>147</v>
      </c>
      <c r="F77" s="21">
        <v>105</v>
      </c>
      <c r="G77" s="21">
        <f t="shared" si="18"/>
        <v>108.45</v>
      </c>
      <c r="H77" s="21">
        <f t="shared" si="11"/>
        <v>172</v>
      </c>
      <c r="I77" s="22">
        <f t="shared" si="12"/>
        <v>135</v>
      </c>
      <c r="J77" s="22">
        <f t="shared" si="13"/>
        <v>130</v>
      </c>
      <c r="K77" s="23">
        <f aca="true" t="shared" si="19" ref="K77:K125">I77+45</f>
        <v>180</v>
      </c>
      <c r="L77" s="24">
        <f t="shared" si="14"/>
        <v>145</v>
      </c>
      <c r="M77" s="25">
        <f t="shared" si="15"/>
        <v>130</v>
      </c>
      <c r="N77" s="114">
        <v>-10</v>
      </c>
      <c r="O77" s="155"/>
      <c r="P77" s="68">
        <v>125</v>
      </c>
      <c r="Q77" s="26">
        <f t="shared" si="16"/>
        <v>130</v>
      </c>
      <c r="R77" s="26">
        <f t="shared" si="17"/>
        <v>135</v>
      </c>
      <c r="S77" s="27">
        <f aca="true" t="shared" si="20" ref="S77:S125">P77/1.5</f>
        <v>83.33333333333333</v>
      </c>
      <c r="T77" s="28" t="s">
        <v>21</v>
      </c>
      <c r="U77" s="29">
        <v>165</v>
      </c>
      <c r="V77">
        <f aca="true" t="shared" si="21" ref="V77:V126">S77*2</f>
        <v>166.66666666666666</v>
      </c>
    </row>
    <row r="78" spans="1:22" ht="12.75">
      <c r="A78" s="71" t="s">
        <v>193</v>
      </c>
      <c r="B78" s="71" t="s">
        <v>194</v>
      </c>
      <c r="C78" s="243" t="s">
        <v>90</v>
      </c>
      <c r="D78" s="217"/>
      <c r="E78" s="21">
        <v>157</v>
      </c>
      <c r="F78" s="21">
        <v>112</v>
      </c>
      <c r="G78" s="21">
        <f t="shared" si="18"/>
        <v>115.75</v>
      </c>
      <c r="H78" s="21">
        <f t="shared" si="11"/>
        <v>182</v>
      </c>
      <c r="I78" s="22">
        <f t="shared" si="12"/>
        <v>145</v>
      </c>
      <c r="J78" s="22">
        <f t="shared" si="13"/>
        <v>140</v>
      </c>
      <c r="K78" s="23">
        <f t="shared" si="19"/>
        <v>190</v>
      </c>
      <c r="L78" s="24">
        <f t="shared" si="14"/>
        <v>155</v>
      </c>
      <c r="M78" s="25">
        <f t="shared" si="15"/>
        <v>140</v>
      </c>
      <c r="N78" s="114">
        <v>-10</v>
      </c>
      <c r="O78" s="155"/>
      <c r="P78" s="68">
        <v>135</v>
      </c>
      <c r="Q78" s="26">
        <f t="shared" si="16"/>
        <v>140</v>
      </c>
      <c r="R78" s="26">
        <f t="shared" si="17"/>
        <v>145</v>
      </c>
      <c r="S78" s="27">
        <f t="shared" si="20"/>
        <v>90</v>
      </c>
      <c r="T78" s="28" t="s">
        <v>21</v>
      </c>
      <c r="U78" s="29">
        <v>175</v>
      </c>
      <c r="V78">
        <f t="shared" si="21"/>
        <v>180</v>
      </c>
    </row>
    <row r="79" spans="1:22" ht="12.75">
      <c r="A79" s="71" t="s">
        <v>193</v>
      </c>
      <c r="B79" s="71" t="s">
        <v>194</v>
      </c>
      <c r="C79" s="243" t="s">
        <v>91</v>
      </c>
      <c r="D79" s="217"/>
      <c r="E79" s="21">
        <v>219</v>
      </c>
      <c r="F79" s="21">
        <v>154</v>
      </c>
      <c r="G79" s="21">
        <f t="shared" si="18"/>
        <v>159.54999999999998</v>
      </c>
      <c r="H79" s="21">
        <f t="shared" si="11"/>
        <v>244</v>
      </c>
      <c r="I79" s="22">
        <f t="shared" si="12"/>
        <v>205</v>
      </c>
      <c r="J79" s="22">
        <f t="shared" si="13"/>
        <v>200</v>
      </c>
      <c r="K79" s="23">
        <f t="shared" si="19"/>
        <v>250</v>
      </c>
      <c r="L79" s="24">
        <f t="shared" si="14"/>
        <v>215</v>
      </c>
      <c r="M79" s="25">
        <f t="shared" si="15"/>
        <v>200</v>
      </c>
      <c r="N79" s="114">
        <v>-10</v>
      </c>
      <c r="O79" s="155"/>
      <c r="P79" s="68">
        <v>195</v>
      </c>
      <c r="Q79" s="26">
        <f t="shared" si="16"/>
        <v>200</v>
      </c>
      <c r="R79" s="26">
        <f t="shared" si="17"/>
        <v>205</v>
      </c>
      <c r="S79" s="27">
        <f t="shared" si="20"/>
        <v>130</v>
      </c>
      <c r="T79" s="28" t="s">
        <v>21</v>
      </c>
      <c r="U79" s="29">
        <v>255</v>
      </c>
      <c r="V79">
        <f t="shared" si="21"/>
        <v>260</v>
      </c>
    </row>
    <row r="80" spans="1:22" ht="12.75">
      <c r="A80" s="71" t="s">
        <v>193</v>
      </c>
      <c r="B80" s="71" t="s">
        <v>194</v>
      </c>
      <c r="C80" s="216" t="s">
        <v>92</v>
      </c>
      <c r="D80" s="217"/>
      <c r="E80" s="21">
        <v>195</v>
      </c>
      <c r="F80" s="21">
        <v>150</v>
      </c>
      <c r="G80" s="21">
        <f t="shared" si="18"/>
        <v>152.24999999999997</v>
      </c>
      <c r="H80" s="21">
        <f t="shared" si="11"/>
        <v>220</v>
      </c>
      <c r="I80" s="22">
        <f t="shared" si="12"/>
        <v>195</v>
      </c>
      <c r="J80" s="22">
        <f t="shared" si="13"/>
        <v>190</v>
      </c>
      <c r="K80" s="23">
        <f t="shared" si="19"/>
        <v>240</v>
      </c>
      <c r="L80" s="24">
        <f t="shared" si="14"/>
        <v>205</v>
      </c>
      <c r="M80" s="25">
        <f t="shared" si="15"/>
        <v>190</v>
      </c>
      <c r="N80" s="114">
        <v>-10</v>
      </c>
      <c r="O80" s="155"/>
      <c r="P80" s="68">
        <v>185</v>
      </c>
      <c r="Q80" s="26">
        <f t="shared" si="16"/>
        <v>190</v>
      </c>
      <c r="R80" s="26">
        <f t="shared" si="17"/>
        <v>195</v>
      </c>
      <c r="S80" s="27">
        <f t="shared" si="20"/>
        <v>123.33333333333333</v>
      </c>
      <c r="T80" s="28" t="s">
        <v>21</v>
      </c>
      <c r="U80" s="29">
        <v>245</v>
      </c>
      <c r="V80">
        <f t="shared" si="21"/>
        <v>246.66666666666666</v>
      </c>
    </row>
    <row r="81" spans="1:22" ht="12.75">
      <c r="A81" s="71" t="s">
        <v>193</v>
      </c>
      <c r="B81" s="71" t="s">
        <v>194</v>
      </c>
      <c r="C81" s="216" t="s">
        <v>93</v>
      </c>
      <c r="D81" s="218"/>
      <c r="E81" s="21">
        <v>372</v>
      </c>
      <c r="F81" s="21">
        <v>259</v>
      </c>
      <c r="G81" s="21">
        <f t="shared" si="18"/>
        <v>254.45</v>
      </c>
      <c r="H81" s="21">
        <f t="shared" si="11"/>
        <v>397</v>
      </c>
      <c r="I81" s="22">
        <f t="shared" si="12"/>
        <v>335</v>
      </c>
      <c r="J81" s="22">
        <f t="shared" si="13"/>
        <v>330</v>
      </c>
      <c r="K81" s="23">
        <f t="shared" si="19"/>
        <v>380</v>
      </c>
      <c r="L81" s="24">
        <f t="shared" si="14"/>
        <v>345</v>
      </c>
      <c r="M81" s="25">
        <f t="shared" si="15"/>
        <v>330</v>
      </c>
      <c r="N81" s="114">
        <v>-10</v>
      </c>
      <c r="O81" s="155"/>
      <c r="P81" s="68">
        <v>325</v>
      </c>
      <c r="Q81" s="26">
        <f t="shared" si="16"/>
        <v>330</v>
      </c>
      <c r="R81" s="26">
        <f t="shared" si="17"/>
        <v>335</v>
      </c>
      <c r="S81" s="27">
        <f t="shared" si="20"/>
        <v>216.66666666666666</v>
      </c>
      <c r="T81" s="28" t="s">
        <v>21</v>
      </c>
      <c r="U81" s="29">
        <v>425</v>
      </c>
      <c r="V81">
        <f t="shared" si="21"/>
        <v>433.3333333333333</v>
      </c>
    </row>
    <row r="82" spans="1:22" ht="12.75">
      <c r="A82" s="71" t="s">
        <v>193</v>
      </c>
      <c r="B82" s="71" t="s">
        <v>194</v>
      </c>
      <c r="C82" s="216" t="s">
        <v>94</v>
      </c>
      <c r="D82" s="217"/>
      <c r="E82" s="21">
        <v>176</v>
      </c>
      <c r="F82" s="21">
        <v>125</v>
      </c>
      <c r="G82" s="21">
        <f t="shared" si="18"/>
        <v>130.35</v>
      </c>
      <c r="H82" s="21">
        <f t="shared" si="11"/>
        <v>201</v>
      </c>
      <c r="I82" s="22">
        <f t="shared" si="12"/>
        <v>165</v>
      </c>
      <c r="J82" s="22">
        <f t="shared" si="13"/>
        <v>160</v>
      </c>
      <c r="K82" s="23">
        <f t="shared" si="19"/>
        <v>210</v>
      </c>
      <c r="L82" s="24">
        <f t="shared" si="14"/>
        <v>175</v>
      </c>
      <c r="M82" s="25">
        <f t="shared" si="15"/>
        <v>160</v>
      </c>
      <c r="N82" s="114">
        <v>-10</v>
      </c>
      <c r="O82" s="155"/>
      <c r="P82" s="68">
        <v>155</v>
      </c>
      <c r="Q82" s="26">
        <f t="shared" si="16"/>
        <v>160</v>
      </c>
      <c r="R82" s="26">
        <f t="shared" si="17"/>
        <v>165</v>
      </c>
      <c r="S82" s="27">
        <f t="shared" si="20"/>
        <v>103.33333333333333</v>
      </c>
      <c r="T82" s="28" t="s">
        <v>21</v>
      </c>
      <c r="U82" s="29">
        <v>205</v>
      </c>
      <c r="V82">
        <f t="shared" si="21"/>
        <v>206.66666666666666</v>
      </c>
    </row>
    <row r="83" spans="1:22" ht="12.75">
      <c r="A83" s="71" t="s">
        <v>193</v>
      </c>
      <c r="B83" s="71" t="s">
        <v>194</v>
      </c>
      <c r="C83" s="216" t="s">
        <v>95</v>
      </c>
      <c r="D83" s="217"/>
      <c r="E83" s="21">
        <v>195</v>
      </c>
      <c r="F83" s="21">
        <v>169</v>
      </c>
      <c r="G83" s="21"/>
      <c r="H83" s="21">
        <f t="shared" si="11"/>
        <v>220</v>
      </c>
      <c r="I83" s="22">
        <f t="shared" si="12"/>
        <v>180</v>
      </c>
      <c r="J83" s="22">
        <f t="shared" si="13"/>
        <v>175</v>
      </c>
      <c r="K83" s="23">
        <f t="shared" si="19"/>
        <v>225</v>
      </c>
      <c r="L83" s="24">
        <f t="shared" si="14"/>
        <v>190</v>
      </c>
      <c r="M83" s="25">
        <f t="shared" si="15"/>
        <v>175</v>
      </c>
      <c r="N83" s="114">
        <v>-10</v>
      </c>
      <c r="O83" s="155"/>
      <c r="P83" s="68">
        <v>170</v>
      </c>
      <c r="Q83" s="26">
        <f t="shared" si="16"/>
        <v>175</v>
      </c>
      <c r="R83" s="26">
        <f t="shared" si="17"/>
        <v>180</v>
      </c>
      <c r="S83" s="27">
        <f t="shared" si="20"/>
        <v>113.33333333333333</v>
      </c>
      <c r="T83" s="28" t="s">
        <v>21</v>
      </c>
      <c r="U83" s="29">
        <v>225</v>
      </c>
      <c r="V83">
        <f t="shared" si="21"/>
        <v>226.66666666666666</v>
      </c>
    </row>
    <row r="84" spans="1:22" ht="12.75">
      <c r="A84" s="71" t="s">
        <v>193</v>
      </c>
      <c r="B84" s="71" t="s">
        <v>194</v>
      </c>
      <c r="C84" s="240" t="s">
        <v>96</v>
      </c>
      <c r="D84" s="217"/>
      <c r="E84" s="84">
        <v>135</v>
      </c>
      <c r="F84" s="84">
        <v>135</v>
      </c>
      <c r="G84" s="21"/>
      <c r="H84" s="84">
        <f>E84+20</f>
        <v>155</v>
      </c>
      <c r="I84" s="85">
        <f>P84+0</f>
        <v>135</v>
      </c>
      <c r="J84" s="85">
        <f>P84+0</f>
        <v>135</v>
      </c>
      <c r="K84" s="86">
        <f>P84+20</f>
        <v>155</v>
      </c>
      <c r="L84" s="87">
        <f>P84+0</f>
        <v>135</v>
      </c>
      <c r="M84" s="78">
        <f>P84+10</f>
        <v>145</v>
      </c>
      <c r="N84" s="120">
        <v>-10</v>
      </c>
      <c r="O84" s="156"/>
      <c r="P84" s="140">
        <v>135</v>
      </c>
      <c r="Q84" s="88">
        <f>P84+0</f>
        <v>135</v>
      </c>
      <c r="R84" s="88">
        <f>P84+0</f>
        <v>135</v>
      </c>
      <c r="S84" s="89">
        <f>P84+0</f>
        <v>135</v>
      </c>
      <c r="T84" s="90" t="s">
        <v>21</v>
      </c>
      <c r="U84" s="91">
        <v>155</v>
      </c>
      <c r="V84">
        <f>P84+25</f>
        <v>160</v>
      </c>
    </row>
    <row r="85" spans="1:22" ht="12.75">
      <c r="A85" s="71" t="s">
        <v>193</v>
      </c>
      <c r="B85" s="71" t="s">
        <v>194</v>
      </c>
      <c r="C85" s="216" t="s">
        <v>97</v>
      </c>
      <c r="D85" s="218"/>
      <c r="E85" s="21">
        <v>225</v>
      </c>
      <c r="F85" s="21">
        <v>158</v>
      </c>
      <c r="G85" s="21">
        <f t="shared" si="18"/>
        <v>159.54999999999998</v>
      </c>
      <c r="H85" s="21">
        <f t="shared" si="11"/>
        <v>250</v>
      </c>
      <c r="I85" s="22">
        <f t="shared" si="12"/>
        <v>205</v>
      </c>
      <c r="J85" s="22">
        <f t="shared" si="13"/>
        <v>200</v>
      </c>
      <c r="K85" s="23">
        <f t="shared" si="19"/>
        <v>250</v>
      </c>
      <c r="L85" s="24">
        <f t="shared" si="14"/>
        <v>215</v>
      </c>
      <c r="M85" s="25">
        <f t="shared" si="15"/>
        <v>200</v>
      </c>
      <c r="N85" s="114">
        <v>-10</v>
      </c>
      <c r="O85" s="155"/>
      <c r="P85" s="68">
        <v>195</v>
      </c>
      <c r="Q85" s="26">
        <f t="shared" si="16"/>
        <v>200</v>
      </c>
      <c r="R85" s="26">
        <f t="shared" si="17"/>
        <v>205</v>
      </c>
      <c r="S85" s="27">
        <f t="shared" si="20"/>
        <v>130</v>
      </c>
      <c r="T85" s="28" t="s">
        <v>21</v>
      </c>
      <c r="U85" s="29">
        <v>255</v>
      </c>
      <c r="V85">
        <f t="shared" si="21"/>
        <v>260</v>
      </c>
    </row>
    <row r="86" spans="1:22" ht="12.75">
      <c r="A86" s="71" t="s">
        <v>193</v>
      </c>
      <c r="B86" s="71" t="s">
        <v>194</v>
      </c>
      <c r="C86" s="216" t="s">
        <v>98</v>
      </c>
      <c r="D86" s="218"/>
      <c r="E86" s="21">
        <v>280</v>
      </c>
      <c r="F86" s="21">
        <v>210</v>
      </c>
      <c r="G86" s="21"/>
      <c r="H86" s="21">
        <f t="shared" si="11"/>
        <v>305</v>
      </c>
      <c r="I86" s="22">
        <f t="shared" si="12"/>
        <v>265</v>
      </c>
      <c r="J86" s="22">
        <f t="shared" si="13"/>
        <v>260</v>
      </c>
      <c r="K86" s="23">
        <f t="shared" si="19"/>
        <v>310</v>
      </c>
      <c r="L86" s="24">
        <f t="shared" si="14"/>
        <v>275</v>
      </c>
      <c r="M86" s="25">
        <f t="shared" si="15"/>
        <v>260</v>
      </c>
      <c r="N86" s="114">
        <v>-10</v>
      </c>
      <c r="O86" s="155"/>
      <c r="P86" s="68">
        <v>255</v>
      </c>
      <c r="Q86" s="26">
        <f t="shared" si="16"/>
        <v>260</v>
      </c>
      <c r="R86" s="26">
        <f t="shared" si="17"/>
        <v>265</v>
      </c>
      <c r="S86" s="27">
        <f t="shared" si="20"/>
        <v>170</v>
      </c>
      <c r="T86" s="28" t="s">
        <v>21</v>
      </c>
      <c r="U86" s="29">
        <v>335</v>
      </c>
      <c r="V86">
        <f t="shared" si="21"/>
        <v>340</v>
      </c>
    </row>
    <row r="87" spans="1:22" ht="12.75">
      <c r="A87" s="71"/>
      <c r="B87" s="71"/>
      <c r="C87" s="214" t="s">
        <v>99</v>
      </c>
      <c r="D87" s="217"/>
      <c r="E87" s="49"/>
      <c r="F87" s="49"/>
      <c r="G87" s="49"/>
      <c r="H87" s="49"/>
      <c r="I87" s="49"/>
      <c r="J87" s="49"/>
      <c r="K87" s="49"/>
      <c r="L87" s="49"/>
      <c r="M87" s="49"/>
      <c r="N87" s="124"/>
      <c r="O87" s="155"/>
      <c r="P87" s="143"/>
      <c r="Q87" s="49"/>
      <c r="R87" s="49"/>
      <c r="S87" s="50"/>
      <c r="T87" s="51"/>
      <c r="U87" s="49"/>
      <c r="V87">
        <f t="shared" si="21"/>
        <v>0</v>
      </c>
    </row>
    <row r="88" spans="1:22" ht="12.75">
      <c r="A88" s="71" t="s">
        <v>193</v>
      </c>
      <c r="B88" s="71" t="s">
        <v>194</v>
      </c>
      <c r="C88" s="216" t="s">
        <v>100</v>
      </c>
      <c r="D88" s="217"/>
      <c r="E88" s="21">
        <v>147</v>
      </c>
      <c r="F88" s="21">
        <v>105</v>
      </c>
      <c r="G88" s="21">
        <f t="shared" si="18"/>
        <v>108.45</v>
      </c>
      <c r="H88" s="21">
        <f t="shared" si="11"/>
        <v>172</v>
      </c>
      <c r="I88" s="22">
        <f t="shared" si="12"/>
        <v>135</v>
      </c>
      <c r="J88" s="22">
        <f t="shared" si="13"/>
        <v>130</v>
      </c>
      <c r="K88" s="23">
        <f t="shared" si="19"/>
        <v>180</v>
      </c>
      <c r="L88" s="24">
        <f t="shared" si="14"/>
        <v>145</v>
      </c>
      <c r="M88" s="25">
        <f t="shared" si="15"/>
        <v>130</v>
      </c>
      <c r="N88" s="114">
        <v>-10</v>
      </c>
      <c r="O88" s="155"/>
      <c r="P88" s="68">
        <v>125</v>
      </c>
      <c r="Q88" s="26">
        <f t="shared" si="16"/>
        <v>130</v>
      </c>
      <c r="R88" s="26">
        <f t="shared" si="17"/>
        <v>135</v>
      </c>
      <c r="S88" s="27">
        <f t="shared" si="20"/>
        <v>83.33333333333333</v>
      </c>
      <c r="T88" s="28" t="s">
        <v>21</v>
      </c>
      <c r="U88" s="29">
        <v>165</v>
      </c>
      <c r="V88">
        <f t="shared" si="21"/>
        <v>166.66666666666666</v>
      </c>
    </row>
    <row r="89" spans="1:22" ht="12.75">
      <c r="A89" s="71" t="s">
        <v>193</v>
      </c>
      <c r="B89" s="71" t="s">
        <v>194</v>
      </c>
      <c r="C89" s="240" t="s">
        <v>101</v>
      </c>
      <c r="D89" s="217"/>
      <c r="E89" s="84">
        <v>95</v>
      </c>
      <c r="F89" s="84">
        <v>95</v>
      </c>
      <c r="G89" s="21">
        <f t="shared" si="18"/>
        <v>86.55</v>
      </c>
      <c r="H89" s="84">
        <f>E89+20</f>
        <v>115</v>
      </c>
      <c r="I89" s="85">
        <f>P89+0</f>
        <v>95</v>
      </c>
      <c r="J89" s="85">
        <f>L89+0</f>
        <v>95</v>
      </c>
      <c r="K89" s="86">
        <f>P89+20</f>
        <v>115</v>
      </c>
      <c r="L89" s="87">
        <f>P89+0</f>
        <v>95</v>
      </c>
      <c r="M89" s="78">
        <f>P89+10</f>
        <v>105</v>
      </c>
      <c r="N89" s="120">
        <v>-10</v>
      </c>
      <c r="O89" s="156"/>
      <c r="P89" s="140">
        <v>95</v>
      </c>
      <c r="Q89" s="88">
        <f>P89+0</f>
        <v>95</v>
      </c>
      <c r="R89" s="88">
        <f>P89+0</f>
        <v>95</v>
      </c>
      <c r="S89" s="89">
        <f>P89+0</f>
        <v>95</v>
      </c>
      <c r="T89" s="90" t="s">
        <v>21</v>
      </c>
      <c r="U89" s="91">
        <v>115</v>
      </c>
      <c r="V89">
        <f>P89+25</f>
        <v>120</v>
      </c>
    </row>
    <row r="90" spans="1:22" ht="12.75">
      <c r="A90" s="71" t="s">
        <v>193</v>
      </c>
      <c r="B90" s="71" t="s">
        <v>194</v>
      </c>
      <c r="C90" s="240" t="s">
        <v>102</v>
      </c>
      <c r="D90" s="217"/>
      <c r="E90" s="84">
        <v>80</v>
      </c>
      <c r="F90" s="84">
        <v>80</v>
      </c>
      <c r="G90" s="21">
        <f t="shared" si="18"/>
        <v>75.6</v>
      </c>
      <c r="H90" s="84">
        <f>E90+20</f>
        <v>100</v>
      </c>
      <c r="I90" s="85">
        <f>P90+0</f>
        <v>80</v>
      </c>
      <c r="J90" s="85">
        <f>L90+0</f>
        <v>80</v>
      </c>
      <c r="K90" s="86">
        <f>P90+20</f>
        <v>100</v>
      </c>
      <c r="L90" s="87">
        <f>P90+0</f>
        <v>80</v>
      </c>
      <c r="M90" s="78">
        <f>P90+10</f>
        <v>90</v>
      </c>
      <c r="N90" s="120">
        <v>-10</v>
      </c>
      <c r="O90" s="156"/>
      <c r="P90" s="140">
        <v>80</v>
      </c>
      <c r="Q90" s="88">
        <f>P90+0</f>
        <v>80</v>
      </c>
      <c r="R90" s="88">
        <f>P90+0</f>
        <v>80</v>
      </c>
      <c r="S90" s="89">
        <f>P90+0</f>
        <v>80</v>
      </c>
      <c r="T90" s="90" t="s">
        <v>21</v>
      </c>
      <c r="U90" s="91">
        <v>105</v>
      </c>
      <c r="V90">
        <f>P90+25</f>
        <v>105</v>
      </c>
    </row>
    <row r="91" spans="1:22" ht="12.75">
      <c r="A91" s="71" t="s">
        <v>193</v>
      </c>
      <c r="B91" s="71" t="s">
        <v>194</v>
      </c>
      <c r="C91" s="216" t="s">
        <v>103</v>
      </c>
      <c r="D91" s="217"/>
      <c r="E91" s="21">
        <v>105</v>
      </c>
      <c r="F91" s="21">
        <v>78</v>
      </c>
      <c r="G91" s="21">
        <f t="shared" si="18"/>
        <v>82.9</v>
      </c>
      <c r="H91" s="21">
        <f t="shared" si="11"/>
        <v>130</v>
      </c>
      <c r="I91" s="22">
        <f t="shared" si="12"/>
        <v>100</v>
      </c>
      <c r="J91" s="22">
        <f t="shared" si="13"/>
        <v>95</v>
      </c>
      <c r="K91" s="23">
        <f t="shared" si="19"/>
        <v>145</v>
      </c>
      <c r="L91" s="24">
        <f t="shared" si="14"/>
        <v>110</v>
      </c>
      <c r="M91" s="25">
        <f t="shared" si="15"/>
        <v>95</v>
      </c>
      <c r="N91" s="114">
        <v>-10</v>
      </c>
      <c r="O91" s="155"/>
      <c r="P91" s="68">
        <v>90</v>
      </c>
      <c r="Q91" s="26">
        <f t="shared" si="16"/>
        <v>95</v>
      </c>
      <c r="R91" s="26">
        <f t="shared" si="17"/>
        <v>100</v>
      </c>
      <c r="S91" s="27">
        <f t="shared" si="20"/>
        <v>60</v>
      </c>
      <c r="T91" s="28" t="s">
        <v>21</v>
      </c>
      <c r="U91" s="29">
        <v>115</v>
      </c>
      <c r="V91">
        <f t="shared" si="21"/>
        <v>120</v>
      </c>
    </row>
    <row r="92" spans="1:22" ht="12.75">
      <c r="A92" s="71" t="s">
        <v>193</v>
      </c>
      <c r="B92" s="71" t="s">
        <v>194</v>
      </c>
      <c r="C92" s="216" t="s">
        <v>104</v>
      </c>
      <c r="D92" s="217"/>
      <c r="E92" s="21">
        <v>275</v>
      </c>
      <c r="F92" s="21">
        <v>192</v>
      </c>
      <c r="G92" s="21">
        <f t="shared" si="18"/>
        <v>196.04999999999998</v>
      </c>
      <c r="H92" s="21">
        <f t="shared" si="11"/>
        <v>300</v>
      </c>
      <c r="I92" s="22">
        <f t="shared" si="12"/>
        <v>255</v>
      </c>
      <c r="J92" s="22">
        <f t="shared" si="13"/>
        <v>250</v>
      </c>
      <c r="K92" s="23">
        <f t="shared" si="19"/>
        <v>300</v>
      </c>
      <c r="L92" s="24">
        <f t="shared" si="14"/>
        <v>265</v>
      </c>
      <c r="M92" s="25">
        <f t="shared" si="15"/>
        <v>250</v>
      </c>
      <c r="N92" s="114">
        <v>-10</v>
      </c>
      <c r="O92" s="155"/>
      <c r="P92" s="68">
        <v>245</v>
      </c>
      <c r="Q92" s="26">
        <f t="shared" si="16"/>
        <v>250</v>
      </c>
      <c r="R92" s="26">
        <f t="shared" si="17"/>
        <v>255</v>
      </c>
      <c r="S92" s="27">
        <f t="shared" si="20"/>
        <v>163.33333333333334</v>
      </c>
      <c r="T92" s="28" t="s">
        <v>21</v>
      </c>
      <c r="U92" s="29">
        <v>325</v>
      </c>
      <c r="V92">
        <f t="shared" si="21"/>
        <v>326.6666666666667</v>
      </c>
    </row>
    <row r="93" spans="1:22" ht="12.75">
      <c r="A93" s="71" t="s">
        <v>193</v>
      </c>
      <c r="B93" s="71" t="s">
        <v>194</v>
      </c>
      <c r="C93" s="240" t="s">
        <v>105</v>
      </c>
      <c r="D93" s="217"/>
      <c r="E93" s="84">
        <v>65</v>
      </c>
      <c r="F93" s="84">
        <v>65</v>
      </c>
      <c r="G93" s="21">
        <f t="shared" si="18"/>
        <v>64.64999999999999</v>
      </c>
      <c r="H93" s="84">
        <f>E93+20</f>
        <v>85</v>
      </c>
      <c r="I93" s="85">
        <f>P93+0</f>
        <v>65</v>
      </c>
      <c r="J93" s="85">
        <f>P93+0</f>
        <v>65</v>
      </c>
      <c r="K93" s="86">
        <f>P93+20</f>
        <v>85</v>
      </c>
      <c r="L93" s="87">
        <f>P93+0</f>
        <v>65</v>
      </c>
      <c r="M93" s="78">
        <f>P93+10</f>
        <v>75</v>
      </c>
      <c r="N93" s="120">
        <v>-10</v>
      </c>
      <c r="O93" s="156"/>
      <c r="P93" s="140">
        <v>65</v>
      </c>
      <c r="Q93" s="88">
        <f>P93+0</f>
        <v>65</v>
      </c>
      <c r="R93" s="88">
        <f>P93+0</f>
        <v>65</v>
      </c>
      <c r="S93" s="89">
        <f>P93+0</f>
        <v>65</v>
      </c>
      <c r="T93" s="90" t="s">
        <v>21</v>
      </c>
      <c r="U93" s="91">
        <v>85</v>
      </c>
      <c r="V93">
        <f>P93+25</f>
        <v>90</v>
      </c>
    </row>
    <row r="94" spans="1:22" ht="12.75">
      <c r="A94" s="71" t="s">
        <v>193</v>
      </c>
      <c r="B94" s="71" t="s">
        <v>194</v>
      </c>
      <c r="C94" s="216" t="s">
        <v>106</v>
      </c>
      <c r="D94" s="217"/>
      <c r="E94" s="21">
        <v>199</v>
      </c>
      <c r="F94" s="21">
        <v>144</v>
      </c>
      <c r="G94" s="21">
        <f t="shared" si="18"/>
        <v>148.6</v>
      </c>
      <c r="H94" s="21">
        <f t="shared" si="11"/>
        <v>224</v>
      </c>
      <c r="I94" s="22">
        <f t="shared" si="12"/>
        <v>190</v>
      </c>
      <c r="J94" s="22">
        <f t="shared" si="13"/>
        <v>185</v>
      </c>
      <c r="K94" s="23">
        <f t="shared" si="19"/>
        <v>235</v>
      </c>
      <c r="L94" s="24">
        <f t="shared" si="14"/>
        <v>200</v>
      </c>
      <c r="M94" s="25">
        <f t="shared" si="15"/>
        <v>185</v>
      </c>
      <c r="N94" s="114">
        <v>-10</v>
      </c>
      <c r="O94" s="155"/>
      <c r="P94" s="68">
        <v>180</v>
      </c>
      <c r="Q94" s="26">
        <f t="shared" si="16"/>
        <v>185</v>
      </c>
      <c r="R94" s="26">
        <f t="shared" si="17"/>
        <v>190</v>
      </c>
      <c r="S94" s="27">
        <f t="shared" si="20"/>
        <v>120</v>
      </c>
      <c r="T94" s="28" t="s">
        <v>21</v>
      </c>
      <c r="U94" s="29">
        <v>235</v>
      </c>
      <c r="V94">
        <f t="shared" si="21"/>
        <v>240</v>
      </c>
    </row>
    <row r="95" spans="1:22" ht="12.75">
      <c r="A95" s="71" t="s">
        <v>193</v>
      </c>
      <c r="B95" s="71" t="s">
        <v>194</v>
      </c>
      <c r="C95" s="240" t="s">
        <v>107</v>
      </c>
      <c r="D95" s="215"/>
      <c r="E95" s="84">
        <v>80</v>
      </c>
      <c r="F95" s="84">
        <v>80</v>
      </c>
      <c r="G95" s="21">
        <f t="shared" si="18"/>
        <v>75.6</v>
      </c>
      <c r="H95" s="84">
        <f>E95+20</f>
        <v>100</v>
      </c>
      <c r="I95" s="85">
        <f>P95+0</f>
        <v>80</v>
      </c>
      <c r="J95" s="85">
        <f>P95+0</f>
        <v>80</v>
      </c>
      <c r="K95" s="86">
        <f>P95+20</f>
        <v>100</v>
      </c>
      <c r="L95" s="87">
        <f>P95+0</f>
        <v>80</v>
      </c>
      <c r="M95" s="78">
        <f>P95+10</f>
        <v>90</v>
      </c>
      <c r="N95" s="120">
        <v>-10</v>
      </c>
      <c r="O95" s="156"/>
      <c r="P95" s="140">
        <v>80</v>
      </c>
      <c r="Q95" s="88">
        <f>P95+0</f>
        <v>80</v>
      </c>
      <c r="R95" s="88">
        <f>P95+0</f>
        <v>80</v>
      </c>
      <c r="S95" s="89">
        <f>P95+0</f>
        <v>80</v>
      </c>
      <c r="T95" s="90" t="s">
        <v>21</v>
      </c>
      <c r="U95" s="91">
        <v>105</v>
      </c>
      <c r="V95">
        <f>P95+25</f>
        <v>105</v>
      </c>
    </row>
    <row r="96" spans="1:22" ht="30.75" customHeight="1">
      <c r="A96" s="71" t="s">
        <v>193</v>
      </c>
      <c r="B96" s="71" t="s">
        <v>194</v>
      </c>
      <c r="C96" s="211" t="s">
        <v>207</v>
      </c>
      <c r="D96" s="217"/>
      <c r="E96" s="21">
        <v>255</v>
      </c>
      <c r="F96" s="21">
        <v>179</v>
      </c>
      <c r="G96" s="21">
        <f t="shared" si="18"/>
        <v>181.45</v>
      </c>
      <c r="H96" s="21">
        <f t="shared" si="11"/>
        <v>280</v>
      </c>
      <c r="I96" s="22">
        <f t="shared" si="12"/>
        <v>235</v>
      </c>
      <c r="J96" s="22">
        <f t="shared" si="13"/>
        <v>230</v>
      </c>
      <c r="K96" s="23">
        <f t="shared" si="19"/>
        <v>280</v>
      </c>
      <c r="L96" s="24">
        <f t="shared" si="14"/>
        <v>245</v>
      </c>
      <c r="M96" s="25">
        <f t="shared" si="15"/>
        <v>230</v>
      </c>
      <c r="N96" s="114">
        <v>-10</v>
      </c>
      <c r="O96" s="155"/>
      <c r="P96" s="68">
        <v>225</v>
      </c>
      <c r="Q96" s="26">
        <f t="shared" si="16"/>
        <v>230</v>
      </c>
      <c r="R96" s="26">
        <f t="shared" si="17"/>
        <v>235</v>
      </c>
      <c r="S96" s="27">
        <f t="shared" si="20"/>
        <v>150</v>
      </c>
      <c r="T96" s="28" t="s">
        <v>21</v>
      </c>
      <c r="U96" s="29">
        <v>295</v>
      </c>
      <c r="V96">
        <f t="shared" si="21"/>
        <v>300</v>
      </c>
    </row>
    <row r="97" spans="1:22" ht="12.75">
      <c r="A97" s="83" t="s">
        <v>194</v>
      </c>
      <c r="B97" s="71" t="s">
        <v>193</v>
      </c>
      <c r="C97" s="216" t="s">
        <v>197</v>
      </c>
      <c r="D97" s="217"/>
      <c r="E97" s="21">
        <v>249</v>
      </c>
      <c r="F97" s="21">
        <v>223</v>
      </c>
      <c r="G97" s="21"/>
      <c r="H97" s="21">
        <f t="shared" si="11"/>
        <v>274</v>
      </c>
      <c r="I97" s="22">
        <f>P97+0</f>
        <v>225</v>
      </c>
      <c r="J97" s="22">
        <f>P97-5</f>
        <v>220</v>
      </c>
      <c r="K97" s="23">
        <f t="shared" si="19"/>
        <v>270</v>
      </c>
      <c r="L97" s="24">
        <f>P97+0</f>
        <v>225</v>
      </c>
      <c r="M97" s="79"/>
      <c r="N97" s="115"/>
      <c r="O97" s="155"/>
      <c r="P97" s="68">
        <v>225</v>
      </c>
      <c r="Q97" s="26">
        <f t="shared" si="16"/>
        <v>230</v>
      </c>
      <c r="R97" s="26">
        <f t="shared" si="17"/>
        <v>235</v>
      </c>
      <c r="S97" s="27">
        <f>P97+0</f>
        <v>225</v>
      </c>
      <c r="T97" s="28" t="s">
        <v>21</v>
      </c>
      <c r="U97" s="29">
        <v>335</v>
      </c>
      <c r="V97">
        <f>P97*1.5</f>
        <v>337.5</v>
      </c>
    </row>
    <row r="98" spans="1:22" ht="12.75">
      <c r="A98" s="71"/>
      <c r="B98" s="71"/>
      <c r="C98" s="212" t="s">
        <v>108</v>
      </c>
      <c r="D98" s="217"/>
      <c r="E98" s="80"/>
      <c r="F98" s="80"/>
      <c r="G98" s="80"/>
      <c r="H98" s="80"/>
      <c r="I98" s="80"/>
      <c r="J98" s="80"/>
      <c r="K98" s="80"/>
      <c r="L98" s="80"/>
      <c r="M98" s="80"/>
      <c r="N98" s="125"/>
      <c r="O98" s="155"/>
      <c r="P98" s="144"/>
      <c r="Q98" s="80"/>
      <c r="R98" s="80"/>
      <c r="S98" s="81"/>
      <c r="T98" s="82"/>
      <c r="U98" s="80"/>
      <c r="V98">
        <f t="shared" si="21"/>
        <v>0</v>
      </c>
    </row>
    <row r="99" spans="1:22" ht="12.75">
      <c r="A99" s="71" t="s">
        <v>193</v>
      </c>
      <c r="B99" s="71" t="s">
        <v>194</v>
      </c>
      <c r="C99" s="216" t="s">
        <v>109</v>
      </c>
      <c r="D99" s="217"/>
      <c r="E99" s="21">
        <v>199</v>
      </c>
      <c r="F99" s="21">
        <v>143</v>
      </c>
      <c r="G99" s="21">
        <f t="shared" si="18"/>
        <v>144.95</v>
      </c>
      <c r="H99" s="21">
        <f t="shared" si="11"/>
        <v>224</v>
      </c>
      <c r="I99" s="22">
        <f t="shared" si="12"/>
        <v>185</v>
      </c>
      <c r="J99" s="22">
        <f t="shared" si="13"/>
        <v>180</v>
      </c>
      <c r="K99" s="23">
        <f t="shared" si="19"/>
        <v>230</v>
      </c>
      <c r="L99" s="24">
        <f t="shared" si="14"/>
        <v>195</v>
      </c>
      <c r="M99" s="25">
        <f t="shared" si="15"/>
        <v>180</v>
      </c>
      <c r="N99" s="114">
        <v>-10</v>
      </c>
      <c r="O99" s="155"/>
      <c r="P99" s="68">
        <v>175</v>
      </c>
      <c r="Q99" s="26">
        <f t="shared" si="16"/>
        <v>180</v>
      </c>
      <c r="R99" s="26">
        <f t="shared" si="17"/>
        <v>185</v>
      </c>
      <c r="S99" s="27">
        <f t="shared" si="20"/>
        <v>116.66666666666667</v>
      </c>
      <c r="T99" s="28" t="s">
        <v>21</v>
      </c>
      <c r="U99" s="29">
        <v>225</v>
      </c>
      <c r="V99">
        <f t="shared" si="21"/>
        <v>233.33333333333334</v>
      </c>
    </row>
    <row r="100" spans="1:22" ht="12.75">
      <c r="A100" s="71" t="s">
        <v>193</v>
      </c>
      <c r="B100" s="71" t="s">
        <v>194</v>
      </c>
      <c r="C100" s="216" t="s">
        <v>110</v>
      </c>
      <c r="D100" s="218"/>
      <c r="E100" s="21">
        <v>155</v>
      </c>
      <c r="F100" s="21">
        <v>107</v>
      </c>
      <c r="G100" s="21">
        <f t="shared" si="18"/>
        <v>112.1</v>
      </c>
      <c r="H100" s="21">
        <f t="shared" si="11"/>
        <v>180</v>
      </c>
      <c r="I100" s="22">
        <f t="shared" si="12"/>
        <v>140</v>
      </c>
      <c r="J100" s="22">
        <f t="shared" si="13"/>
        <v>135</v>
      </c>
      <c r="K100" s="23">
        <f t="shared" si="19"/>
        <v>185</v>
      </c>
      <c r="L100" s="24">
        <f t="shared" si="14"/>
        <v>150</v>
      </c>
      <c r="M100" s="25">
        <f t="shared" si="15"/>
        <v>135</v>
      </c>
      <c r="N100" s="114">
        <v>-10</v>
      </c>
      <c r="O100" s="155"/>
      <c r="P100" s="68">
        <v>130</v>
      </c>
      <c r="Q100" s="26">
        <f t="shared" si="16"/>
        <v>135</v>
      </c>
      <c r="R100" s="26">
        <f t="shared" si="17"/>
        <v>140</v>
      </c>
      <c r="S100" s="27">
        <f t="shared" si="20"/>
        <v>86.66666666666667</v>
      </c>
      <c r="T100" s="28" t="s">
        <v>21</v>
      </c>
      <c r="U100" s="29">
        <v>165</v>
      </c>
      <c r="V100">
        <f t="shared" si="21"/>
        <v>173.33333333333334</v>
      </c>
    </row>
    <row r="101" spans="1:22" ht="12.75">
      <c r="A101" s="71" t="s">
        <v>193</v>
      </c>
      <c r="B101" s="71" t="s">
        <v>194</v>
      </c>
      <c r="C101" s="243" t="s">
        <v>208</v>
      </c>
      <c r="D101" s="217"/>
      <c r="E101" s="21">
        <v>127</v>
      </c>
      <c r="F101" s="21">
        <v>91</v>
      </c>
      <c r="G101" s="21">
        <f t="shared" si="18"/>
        <v>93.85</v>
      </c>
      <c r="H101" s="21">
        <f t="shared" si="11"/>
        <v>152</v>
      </c>
      <c r="I101" s="22">
        <f t="shared" si="12"/>
        <v>115</v>
      </c>
      <c r="J101" s="22">
        <f t="shared" si="13"/>
        <v>110</v>
      </c>
      <c r="K101" s="23">
        <f t="shared" si="19"/>
        <v>160</v>
      </c>
      <c r="L101" s="24">
        <f t="shared" si="14"/>
        <v>125</v>
      </c>
      <c r="M101" s="25">
        <f t="shared" si="15"/>
        <v>110</v>
      </c>
      <c r="N101" s="114">
        <v>-10</v>
      </c>
      <c r="O101" s="155"/>
      <c r="P101" s="68">
        <v>105</v>
      </c>
      <c r="Q101" s="26">
        <f t="shared" si="16"/>
        <v>110</v>
      </c>
      <c r="R101" s="26">
        <f t="shared" si="17"/>
        <v>115</v>
      </c>
      <c r="S101" s="27">
        <f t="shared" si="20"/>
        <v>70</v>
      </c>
      <c r="T101" s="28" t="s">
        <v>21</v>
      </c>
      <c r="U101" s="29">
        <v>135</v>
      </c>
      <c r="V101">
        <f t="shared" si="21"/>
        <v>140</v>
      </c>
    </row>
    <row r="102" spans="1:22" ht="12.75">
      <c r="A102" s="71" t="s">
        <v>193</v>
      </c>
      <c r="B102" s="71" t="s">
        <v>194</v>
      </c>
      <c r="C102" s="243" t="s">
        <v>111</v>
      </c>
      <c r="D102" s="217"/>
      <c r="E102" s="21">
        <v>146</v>
      </c>
      <c r="F102" s="21">
        <v>104</v>
      </c>
      <c r="G102" s="21">
        <f t="shared" si="18"/>
        <v>108.45</v>
      </c>
      <c r="H102" s="21">
        <f t="shared" si="11"/>
        <v>171</v>
      </c>
      <c r="I102" s="22">
        <f t="shared" si="12"/>
        <v>135</v>
      </c>
      <c r="J102" s="22">
        <f t="shared" si="13"/>
        <v>130</v>
      </c>
      <c r="K102" s="23">
        <f t="shared" si="19"/>
        <v>180</v>
      </c>
      <c r="L102" s="24">
        <f t="shared" si="14"/>
        <v>145</v>
      </c>
      <c r="M102" s="25">
        <f t="shared" si="15"/>
        <v>130</v>
      </c>
      <c r="N102" s="114">
        <v>-10</v>
      </c>
      <c r="O102" s="155"/>
      <c r="P102" s="68">
        <v>125</v>
      </c>
      <c r="Q102" s="26">
        <f t="shared" si="16"/>
        <v>130</v>
      </c>
      <c r="R102" s="26">
        <f t="shared" si="17"/>
        <v>135</v>
      </c>
      <c r="S102" s="27">
        <f t="shared" si="20"/>
        <v>83.33333333333333</v>
      </c>
      <c r="T102" s="28" t="s">
        <v>21</v>
      </c>
      <c r="U102" s="29">
        <v>165</v>
      </c>
      <c r="V102">
        <f t="shared" si="21"/>
        <v>166.66666666666666</v>
      </c>
    </row>
    <row r="103" spans="1:22" ht="12.75">
      <c r="A103" s="71" t="s">
        <v>193</v>
      </c>
      <c r="B103" s="71" t="s">
        <v>194</v>
      </c>
      <c r="C103" s="243" t="s">
        <v>112</v>
      </c>
      <c r="D103" s="217"/>
      <c r="E103" s="21">
        <v>225</v>
      </c>
      <c r="F103" s="21">
        <v>161</v>
      </c>
      <c r="G103" s="21">
        <f t="shared" si="18"/>
        <v>152.24999999999997</v>
      </c>
      <c r="H103" s="21">
        <f t="shared" si="11"/>
        <v>250</v>
      </c>
      <c r="I103" s="22">
        <f t="shared" si="12"/>
        <v>195</v>
      </c>
      <c r="J103" s="22">
        <f t="shared" si="13"/>
        <v>190</v>
      </c>
      <c r="K103" s="23">
        <f t="shared" si="19"/>
        <v>240</v>
      </c>
      <c r="L103" s="24">
        <f t="shared" si="14"/>
        <v>205</v>
      </c>
      <c r="M103" s="25">
        <f t="shared" si="15"/>
        <v>190</v>
      </c>
      <c r="N103" s="114">
        <v>-10</v>
      </c>
      <c r="O103" s="155"/>
      <c r="P103" s="68">
        <v>185</v>
      </c>
      <c r="Q103" s="26">
        <f t="shared" si="16"/>
        <v>190</v>
      </c>
      <c r="R103" s="26">
        <f t="shared" si="17"/>
        <v>195</v>
      </c>
      <c r="S103" s="27">
        <f t="shared" si="20"/>
        <v>123.33333333333333</v>
      </c>
      <c r="T103" s="28" t="s">
        <v>21</v>
      </c>
      <c r="U103" s="29">
        <v>245</v>
      </c>
      <c r="V103">
        <f t="shared" si="21"/>
        <v>246.66666666666666</v>
      </c>
    </row>
    <row r="104" spans="1:22" ht="12.75">
      <c r="A104" s="71" t="s">
        <v>193</v>
      </c>
      <c r="B104" s="71" t="s">
        <v>194</v>
      </c>
      <c r="C104" s="243" t="s">
        <v>113</v>
      </c>
      <c r="D104" s="217"/>
      <c r="E104" s="21">
        <v>225</v>
      </c>
      <c r="F104" s="21">
        <v>145</v>
      </c>
      <c r="G104" s="21">
        <f t="shared" si="18"/>
        <v>152.24999999999997</v>
      </c>
      <c r="H104" s="21">
        <f t="shared" si="11"/>
        <v>250</v>
      </c>
      <c r="I104" s="22">
        <f t="shared" si="12"/>
        <v>195</v>
      </c>
      <c r="J104" s="22">
        <f t="shared" si="13"/>
        <v>190</v>
      </c>
      <c r="K104" s="23">
        <f t="shared" si="19"/>
        <v>240</v>
      </c>
      <c r="L104" s="24">
        <f t="shared" si="14"/>
        <v>205</v>
      </c>
      <c r="M104" s="25">
        <f t="shared" si="15"/>
        <v>190</v>
      </c>
      <c r="N104" s="114">
        <v>-10</v>
      </c>
      <c r="O104" s="155"/>
      <c r="P104" s="68">
        <v>185</v>
      </c>
      <c r="Q104" s="26">
        <f t="shared" si="16"/>
        <v>190</v>
      </c>
      <c r="R104" s="26">
        <f t="shared" si="17"/>
        <v>195</v>
      </c>
      <c r="S104" s="27">
        <f t="shared" si="20"/>
        <v>123.33333333333333</v>
      </c>
      <c r="T104" s="28" t="s">
        <v>21</v>
      </c>
      <c r="U104" s="29">
        <v>245</v>
      </c>
      <c r="V104">
        <f t="shared" si="21"/>
        <v>246.66666666666666</v>
      </c>
    </row>
    <row r="105" spans="1:21" ht="12.75">
      <c r="A105" s="71"/>
      <c r="B105" s="71"/>
      <c r="C105" s="243" t="s">
        <v>235</v>
      </c>
      <c r="D105" s="253"/>
      <c r="E105" s="21">
        <v>0</v>
      </c>
      <c r="F105" s="21"/>
      <c r="G105" s="21">
        <f t="shared" si="18"/>
        <v>17.2</v>
      </c>
      <c r="H105" s="21">
        <f t="shared" si="11"/>
        <v>25</v>
      </c>
      <c r="I105" s="22">
        <f t="shared" si="12"/>
        <v>10</v>
      </c>
      <c r="J105" s="22">
        <f t="shared" si="13"/>
        <v>5</v>
      </c>
      <c r="K105" s="23">
        <f t="shared" si="19"/>
        <v>55</v>
      </c>
      <c r="L105" s="24">
        <f t="shared" si="14"/>
        <v>20</v>
      </c>
      <c r="M105" s="25">
        <f t="shared" si="15"/>
        <v>5</v>
      </c>
      <c r="N105" s="114">
        <v>-10</v>
      </c>
      <c r="O105" s="166"/>
      <c r="P105" s="68">
        <v>0</v>
      </c>
      <c r="Q105" s="26">
        <f t="shared" si="16"/>
        <v>5</v>
      </c>
      <c r="R105" s="26">
        <f t="shared" si="17"/>
        <v>10</v>
      </c>
      <c r="S105" s="27">
        <f t="shared" si="20"/>
        <v>0</v>
      </c>
      <c r="T105" s="28" t="s">
        <v>21</v>
      </c>
      <c r="U105" s="29"/>
    </row>
    <row r="106" spans="1:22" ht="12.75">
      <c r="A106" s="71"/>
      <c r="B106" s="71"/>
      <c r="C106" s="213" t="s">
        <v>114</v>
      </c>
      <c r="D106" s="217"/>
      <c r="E106" s="52"/>
      <c r="F106" s="52"/>
      <c r="G106" s="52"/>
      <c r="H106" s="52"/>
      <c r="I106" s="52"/>
      <c r="J106" s="52"/>
      <c r="K106" s="52"/>
      <c r="L106" s="52"/>
      <c r="M106" s="52"/>
      <c r="N106" s="126"/>
      <c r="O106" s="155"/>
      <c r="P106" s="145"/>
      <c r="Q106" s="52"/>
      <c r="R106" s="52"/>
      <c r="S106" s="53"/>
      <c r="T106" s="54"/>
      <c r="U106" s="52"/>
      <c r="V106">
        <f t="shared" si="21"/>
        <v>0</v>
      </c>
    </row>
    <row r="107" spans="1:22" ht="12.75">
      <c r="A107" s="83" t="s">
        <v>194</v>
      </c>
      <c r="B107" s="71" t="s">
        <v>193</v>
      </c>
      <c r="C107" s="216" t="s">
        <v>115</v>
      </c>
      <c r="D107" s="217"/>
      <c r="E107" s="21">
        <v>79</v>
      </c>
      <c r="F107" s="21">
        <v>62</v>
      </c>
      <c r="G107" s="21"/>
      <c r="H107" s="21">
        <f t="shared" si="11"/>
        <v>104</v>
      </c>
      <c r="I107" s="22">
        <f>P107+0</f>
        <v>65</v>
      </c>
      <c r="J107" s="22">
        <f>P107-5</f>
        <v>60</v>
      </c>
      <c r="K107" s="23">
        <f t="shared" si="19"/>
        <v>110</v>
      </c>
      <c r="L107" s="24">
        <f>P107+0</f>
        <v>65</v>
      </c>
      <c r="M107" s="79"/>
      <c r="N107" s="115"/>
      <c r="O107" s="155"/>
      <c r="P107" s="68">
        <v>65</v>
      </c>
      <c r="Q107" s="26">
        <f t="shared" si="16"/>
        <v>70</v>
      </c>
      <c r="R107" s="26">
        <f t="shared" si="17"/>
        <v>75</v>
      </c>
      <c r="S107" s="27">
        <f>P107+0</f>
        <v>65</v>
      </c>
      <c r="T107" s="28" t="s">
        <v>21</v>
      </c>
      <c r="U107" s="29">
        <v>95</v>
      </c>
      <c r="V107">
        <f>P107*1.5</f>
        <v>97.5</v>
      </c>
    </row>
    <row r="108" spans="1:22" ht="12.75">
      <c r="A108" s="83" t="s">
        <v>194</v>
      </c>
      <c r="B108" s="71" t="s">
        <v>193</v>
      </c>
      <c r="C108" s="216" t="s">
        <v>116</v>
      </c>
      <c r="D108" s="217"/>
      <c r="E108" s="21">
        <v>185</v>
      </c>
      <c r="F108" s="21">
        <v>153</v>
      </c>
      <c r="G108" s="21"/>
      <c r="H108" s="21">
        <f t="shared" si="11"/>
        <v>210</v>
      </c>
      <c r="I108" s="22">
        <f>P108+0</f>
        <v>165</v>
      </c>
      <c r="J108" s="22">
        <f>P108-5</f>
        <v>160</v>
      </c>
      <c r="K108" s="23">
        <f t="shared" si="19"/>
        <v>210</v>
      </c>
      <c r="L108" s="24">
        <f>P108+0</f>
        <v>165</v>
      </c>
      <c r="M108" s="79"/>
      <c r="N108" s="115"/>
      <c r="O108" s="155"/>
      <c r="P108" s="68">
        <v>165</v>
      </c>
      <c r="Q108" s="26">
        <f t="shared" si="16"/>
        <v>170</v>
      </c>
      <c r="R108" s="26">
        <f t="shared" si="17"/>
        <v>175</v>
      </c>
      <c r="S108" s="27">
        <f>P108-0</f>
        <v>165</v>
      </c>
      <c r="T108" s="28" t="s">
        <v>21</v>
      </c>
      <c r="U108" s="29">
        <v>245</v>
      </c>
      <c r="V108">
        <f>P108*1.5</f>
        <v>247.5</v>
      </c>
    </row>
    <row r="109" spans="1:22" ht="24.75" customHeight="1">
      <c r="A109" s="71" t="s">
        <v>193</v>
      </c>
      <c r="B109" s="71" t="s">
        <v>194</v>
      </c>
      <c r="C109" s="216" t="s">
        <v>209</v>
      </c>
      <c r="D109" s="217"/>
      <c r="E109" s="21">
        <v>115</v>
      </c>
      <c r="F109" s="21">
        <v>91</v>
      </c>
      <c r="G109" s="21">
        <f t="shared" si="18"/>
        <v>86.55</v>
      </c>
      <c r="H109" s="21">
        <f t="shared" si="11"/>
        <v>140</v>
      </c>
      <c r="I109" s="22">
        <f t="shared" si="12"/>
        <v>105</v>
      </c>
      <c r="J109" s="22">
        <f t="shared" si="13"/>
        <v>100</v>
      </c>
      <c r="K109" s="23">
        <f t="shared" si="19"/>
        <v>150</v>
      </c>
      <c r="L109" s="24">
        <f t="shared" si="14"/>
        <v>115</v>
      </c>
      <c r="M109" s="25">
        <f t="shared" si="15"/>
        <v>100</v>
      </c>
      <c r="N109" s="114">
        <v>-10</v>
      </c>
      <c r="O109" s="155"/>
      <c r="P109" s="68">
        <v>95</v>
      </c>
      <c r="Q109" s="26">
        <f t="shared" si="16"/>
        <v>100</v>
      </c>
      <c r="R109" s="26">
        <f t="shared" si="17"/>
        <v>105</v>
      </c>
      <c r="S109" s="27">
        <f t="shared" si="20"/>
        <v>63.333333333333336</v>
      </c>
      <c r="T109" s="28" t="s">
        <v>21</v>
      </c>
      <c r="U109" s="29">
        <v>125</v>
      </c>
      <c r="V109">
        <f t="shared" si="21"/>
        <v>126.66666666666667</v>
      </c>
    </row>
    <row r="110" spans="1:22" ht="12.75">
      <c r="A110" s="71" t="s">
        <v>193</v>
      </c>
      <c r="B110" s="71" t="s">
        <v>194</v>
      </c>
      <c r="C110" s="216" t="s">
        <v>117</v>
      </c>
      <c r="D110" s="217"/>
      <c r="E110" s="21">
        <v>140</v>
      </c>
      <c r="F110" s="21">
        <v>115</v>
      </c>
      <c r="G110" s="21">
        <f t="shared" si="18"/>
        <v>112.1</v>
      </c>
      <c r="H110" s="21">
        <f t="shared" si="11"/>
        <v>165</v>
      </c>
      <c r="I110" s="22">
        <f t="shared" si="12"/>
        <v>140</v>
      </c>
      <c r="J110" s="22">
        <f t="shared" si="13"/>
        <v>135</v>
      </c>
      <c r="K110" s="23">
        <f t="shared" si="19"/>
        <v>185</v>
      </c>
      <c r="L110" s="24">
        <f t="shared" si="14"/>
        <v>150</v>
      </c>
      <c r="M110" s="25">
        <f t="shared" si="15"/>
        <v>135</v>
      </c>
      <c r="N110" s="114">
        <v>-10</v>
      </c>
      <c r="O110" s="155"/>
      <c r="P110" s="68">
        <v>130</v>
      </c>
      <c r="Q110" s="26">
        <f t="shared" si="16"/>
        <v>135</v>
      </c>
      <c r="R110" s="26">
        <f t="shared" si="17"/>
        <v>140</v>
      </c>
      <c r="S110" s="27">
        <f t="shared" si="20"/>
        <v>86.66666666666667</v>
      </c>
      <c r="T110" s="28" t="s">
        <v>21</v>
      </c>
      <c r="U110" s="29">
        <v>165</v>
      </c>
      <c r="V110">
        <f t="shared" si="21"/>
        <v>173.33333333333334</v>
      </c>
    </row>
    <row r="111" spans="1:22" ht="12.75">
      <c r="A111" s="83" t="s">
        <v>194</v>
      </c>
      <c r="B111" s="71" t="s">
        <v>193</v>
      </c>
      <c r="C111" s="216" t="s">
        <v>119</v>
      </c>
      <c r="D111" s="217"/>
      <c r="E111" s="21">
        <v>98</v>
      </c>
      <c r="F111" s="21">
        <v>78</v>
      </c>
      <c r="G111" s="21"/>
      <c r="H111" s="21">
        <f>E111+25</f>
        <v>123</v>
      </c>
      <c r="I111" s="22">
        <f>P111+0</f>
        <v>85</v>
      </c>
      <c r="J111" s="22">
        <f>P111-5</f>
        <v>80</v>
      </c>
      <c r="K111" s="23">
        <f>I111+45</f>
        <v>130</v>
      </c>
      <c r="L111" s="24">
        <f>P111+0</f>
        <v>85</v>
      </c>
      <c r="M111" s="79"/>
      <c r="N111" s="115"/>
      <c r="O111" s="155"/>
      <c r="P111" s="68">
        <v>85</v>
      </c>
      <c r="Q111" s="26">
        <f>P111+5</f>
        <v>90</v>
      </c>
      <c r="R111" s="26">
        <f>P111+10</f>
        <v>95</v>
      </c>
      <c r="S111" s="27">
        <f>P111+0</f>
        <v>85</v>
      </c>
      <c r="T111" s="28" t="s">
        <v>21</v>
      </c>
      <c r="U111" s="29">
        <v>125</v>
      </c>
      <c r="V111">
        <f>P111*1.5</f>
        <v>127.5</v>
      </c>
    </row>
    <row r="112" spans="1:22" ht="12.75">
      <c r="A112" s="71" t="s">
        <v>193</v>
      </c>
      <c r="B112" s="71" t="s">
        <v>194</v>
      </c>
      <c r="C112" s="216" t="s">
        <v>118</v>
      </c>
      <c r="D112" s="217"/>
      <c r="E112" s="21">
        <v>165</v>
      </c>
      <c r="F112" s="21">
        <v>135</v>
      </c>
      <c r="G112" s="21">
        <f t="shared" si="18"/>
        <v>123.05</v>
      </c>
      <c r="H112" s="21">
        <f t="shared" si="11"/>
        <v>190</v>
      </c>
      <c r="I112" s="22">
        <f t="shared" si="12"/>
        <v>155</v>
      </c>
      <c r="J112" s="22">
        <f t="shared" si="13"/>
        <v>150</v>
      </c>
      <c r="K112" s="23">
        <f t="shared" si="19"/>
        <v>200</v>
      </c>
      <c r="L112" s="24">
        <f t="shared" si="14"/>
        <v>165</v>
      </c>
      <c r="M112" s="25">
        <f t="shared" si="15"/>
        <v>150</v>
      </c>
      <c r="N112" s="114">
        <v>-10</v>
      </c>
      <c r="O112" s="155"/>
      <c r="P112" s="68">
        <v>145</v>
      </c>
      <c r="Q112" s="26">
        <f t="shared" si="16"/>
        <v>150</v>
      </c>
      <c r="R112" s="26">
        <f t="shared" si="17"/>
        <v>155</v>
      </c>
      <c r="S112" s="27">
        <f t="shared" si="20"/>
        <v>96.66666666666667</v>
      </c>
      <c r="T112" s="28" t="s">
        <v>21</v>
      </c>
      <c r="U112" s="29">
        <v>185</v>
      </c>
      <c r="V112">
        <f t="shared" si="21"/>
        <v>193.33333333333334</v>
      </c>
    </row>
    <row r="113" spans="1:22" ht="24" customHeight="1">
      <c r="A113" s="71" t="s">
        <v>193</v>
      </c>
      <c r="B113" s="71" t="s">
        <v>194</v>
      </c>
      <c r="C113" s="216" t="s">
        <v>210</v>
      </c>
      <c r="D113" s="217"/>
      <c r="E113" s="21">
        <v>139</v>
      </c>
      <c r="F113" s="21">
        <v>113</v>
      </c>
      <c r="G113" s="21">
        <f t="shared" si="18"/>
        <v>108.45</v>
      </c>
      <c r="H113" s="21">
        <f t="shared" si="11"/>
        <v>164</v>
      </c>
      <c r="I113" s="22">
        <f t="shared" si="12"/>
        <v>135</v>
      </c>
      <c r="J113" s="22">
        <f t="shared" si="13"/>
        <v>130</v>
      </c>
      <c r="K113" s="23">
        <f t="shared" si="19"/>
        <v>180</v>
      </c>
      <c r="L113" s="24">
        <f t="shared" si="14"/>
        <v>145</v>
      </c>
      <c r="M113" s="25">
        <f t="shared" si="15"/>
        <v>130</v>
      </c>
      <c r="N113" s="114">
        <v>-10</v>
      </c>
      <c r="O113" s="155"/>
      <c r="P113" s="68">
        <v>125</v>
      </c>
      <c r="Q113" s="26">
        <f t="shared" si="16"/>
        <v>130</v>
      </c>
      <c r="R113" s="26">
        <f t="shared" si="17"/>
        <v>135</v>
      </c>
      <c r="S113" s="27">
        <f t="shared" si="20"/>
        <v>83.33333333333333</v>
      </c>
      <c r="T113" s="28" t="s">
        <v>21</v>
      </c>
      <c r="U113" s="29">
        <v>165</v>
      </c>
      <c r="V113">
        <f t="shared" si="21"/>
        <v>166.66666666666666</v>
      </c>
    </row>
    <row r="114" spans="1:22" ht="12.75">
      <c r="A114" s="71"/>
      <c r="B114" s="71"/>
      <c r="C114" s="244" t="s">
        <v>120</v>
      </c>
      <c r="D114" s="217"/>
      <c r="E114" s="22"/>
      <c r="F114" s="22"/>
      <c r="G114" s="22"/>
      <c r="H114" s="22"/>
      <c r="I114" s="22"/>
      <c r="J114" s="22"/>
      <c r="K114" s="22"/>
      <c r="L114" s="22"/>
      <c r="M114" s="22"/>
      <c r="N114" s="127"/>
      <c r="O114" s="155"/>
      <c r="P114" s="146"/>
      <c r="Q114" s="22"/>
      <c r="R114" s="22"/>
      <c r="S114" s="55"/>
      <c r="T114" s="56"/>
      <c r="U114" s="22"/>
      <c r="V114">
        <f t="shared" si="21"/>
        <v>0</v>
      </c>
    </row>
    <row r="115" spans="1:22" ht="12.75">
      <c r="A115" s="71" t="s">
        <v>193</v>
      </c>
      <c r="B115" s="71" t="s">
        <v>194</v>
      </c>
      <c r="C115" s="216" t="s">
        <v>128</v>
      </c>
      <c r="D115" s="217"/>
      <c r="E115" s="21">
        <v>73</v>
      </c>
      <c r="F115" s="21">
        <v>37</v>
      </c>
      <c r="G115" s="21"/>
      <c r="H115" s="21">
        <f>E115+25</f>
        <v>98</v>
      </c>
      <c r="I115" s="22">
        <f>P115+10</f>
        <v>60</v>
      </c>
      <c r="J115" s="22">
        <f>P115+5</f>
        <v>55</v>
      </c>
      <c r="K115" s="23">
        <f>I115+45</f>
        <v>105</v>
      </c>
      <c r="L115" s="24">
        <f>P115+20</f>
        <v>70</v>
      </c>
      <c r="M115" s="25">
        <f>P115+5</f>
        <v>55</v>
      </c>
      <c r="N115" s="114">
        <v>-10</v>
      </c>
      <c r="O115" s="155"/>
      <c r="P115" s="68">
        <v>50</v>
      </c>
      <c r="Q115" s="26">
        <f>P115+5</f>
        <v>55</v>
      </c>
      <c r="R115" s="26">
        <f>P115+10</f>
        <v>60</v>
      </c>
      <c r="S115" s="27">
        <f>P115/1.5</f>
        <v>33.333333333333336</v>
      </c>
      <c r="T115" s="28" t="s">
        <v>21</v>
      </c>
      <c r="U115" s="29">
        <v>55</v>
      </c>
      <c r="V115">
        <f>S115*2</f>
        <v>66.66666666666667</v>
      </c>
    </row>
    <row r="116" spans="1:22" ht="12.75">
      <c r="A116" s="71" t="s">
        <v>193</v>
      </c>
      <c r="B116" s="71" t="s">
        <v>193</v>
      </c>
      <c r="C116" s="216" t="s">
        <v>121</v>
      </c>
      <c r="D116" s="217"/>
      <c r="E116" s="21">
        <v>75</v>
      </c>
      <c r="F116" s="21">
        <v>57</v>
      </c>
      <c r="G116" s="21">
        <f t="shared" si="18"/>
        <v>61</v>
      </c>
      <c r="H116" s="21">
        <f t="shared" si="11"/>
        <v>100</v>
      </c>
      <c r="I116" s="22">
        <f>P116+0</f>
        <v>60</v>
      </c>
      <c r="J116" s="22">
        <f>P116-5</f>
        <v>55</v>
      </c>
      <c r="K116" s="23">
        <f t="shared" si="19"/>
        <v>105</v>
      </c>
      <c r="L116" s="24">
        <f>P116+0</f>
        <v>60</v>
      </c>
      <c r="M116" s="79"/>
      <c r="N116" s="115"/>
      <c r="O116" s="155"/>
      <c r="P116" s="68">
        <v>60</v>
      </c>
      <c r="Q116" s="26">
        <f t="shared" si="16"/>
        <v>65</v>
      </c>
      <c r="R116" s="26">
        <f t="shared" si="17"/>
        <v>70</v>
      </c>
      <c r="S116" s="27">
        <f>P116+0</f>
        <v>60</v>
      </c>
      <c r="T116" s="28" t="s">
        <v>21</v>
      </c>
      <c r="U116" s="29">
        <v>85</v>
      </c>
      <c r="V116">
        <f>P116*1.5</f>
        <v>90</v>
      </c>
    </row>
    <row r="117" spans="1:22" ht="12.75">
      <c r="A117" s="71" t="s">
        <v>193</v>
      </c>
      <c r="B117" s="71" t="s">
        <v>193</v>
      </c>
      <c r="C117" s="216" t="s">
        <v>122</v>
      </c>
      <c r="D117" s="217"/>
      <c r="E117" s="21">
        <v>75</v>
      </c>
      <c r="F117" s="21">
        <v>57</v>
      </c>
      <c r="G117" s="21">
        <f t="shared" si="18"/>
        <v>61</v>
      </c>
      <c r="H117" s="21">
        <f t="shared" si="11"/>
        <v>100</v>
      </c>
      <c r="I117" s="22">
        <f>P117+0</f>
        <v>60</v>
      </c>
      <c r="J117" s="22">
        <f>P117-5</f>
        <v>55</v>
      </c>
      <c r="K117" s="23">
        <f t="shared" si="19"/>
        <v>105</v>
      </c>
      <c r="L117" s="24">
        <f>P117+0</f>
        <v>60</v>
      </c>
      <c r="M117" s="79"/>
      <c r="N117" s="115"/>
      <c r="O117" s="155"/>
      <c r="P117" s="68">
        <v>60</v>
      </c>
      <c r="Q117" s="26">
        <f t="shared" si="16"/>
        <v>65</v>
      </c>
      <c r="R117" s="26">
        <f t="shared" si="17"/>
        <v>70</v>
      </c>
      <c r="S117" s="27">
        <f>P117+0</f>
        <v>60</v>
      </c>
      <c r="T117" s="28" t="s">
        <v>21</v>
      </c>
      <c r="U117" s="29">
        <v>85</v>
      </c>
      <c r="V117">
        <f>P117*1.5</f>
        <v>90</v>
      </c>
    </row>
    <row r="118" spans="1:22" ht="12.75">
      <c r="A118" s="71" t="s">
        <v>193</v>
      </c>
      <c r="B118" s="71" t="s">
        <v>193</v>
      </c>
      <c r="C118" s="216" t="s">
        <v>123</v>
      </c>
      <c r="D118" s="217"/>
      <c r="E118" s="21">
        <v>75</v>
      </c>
      <c r="F118" s="21">
        <v>57</v>
      </c>
      <c r="G118" s="21">
        <f t="shared" si="18"/>
        <v>61</v>
      </c>
      <c r="H118" s="21">
        <f t="shared" si="11"/>
        <v>100</v>
      </c>
      <c r="I118" s="22">
        <f>P118+0</f>
        <v>60</v>
      </c>
      <c r="J118" s="22">
        <f>P118-5</f>
        <v>55</v>
      </c>
      <c r="K118" s="23">
        <f t="shared" si="19"/>
        <v>105</v>
      </c>
      <c r="L118" s="24">
        <f>P118+0</f>
        <v>60</v>
      </c>
      <c r="M118" s="79"/>
      <c r="N118" s="115"/>
      <c r="O118" s="155"/>
      <c r="P118" s="68">
        <v>60</v>
      </c>
      <c r="Q118" s="26">
        <f t="shared" si="16"/>
        <v>65</v>
      </c>
      <c r="R118" s="26">
        <f t="shared" si="17"/>
        <v>70</v>
      </c>
      <c r="S118" s="27">
        <f>P118+0</f>
        <v>60</v>
      </c>
      <c r="T118" s="28" t="s">
        <v>21</v>
      </c>
      <c r="U118" s="29">
        <v>85</v>
      </c>
      <c r="V118">
        <f>P118*1.5</f>
        <v>90</v>
      </c>
    </row>
    <row r="119" spans="1:22" ht="12.75">
      <c r="A119" s="71" t="s">
        <v>193</v>
      </c>
      <c r="B119" s="71" t="s">
        <v>194</v>
      </c>
      <c r="C119" s="216" t="s">
        <v>211</v>
      </c>
      <c r="D119" s="217"/>
      <c r="E119" s="21">
        <v>129</v>
      </c>
      <c r="F119" s="21">
        <v>96</v>
      </c>
      <c r="G119" s="21">
        <f t="shared" si="18"/>
        <v>97.5</v>
      </c>
      <c r="H119" s="21">
        <f t="shared" si="11"/>
        <v>154</v>
      </c>
      <c r="I119" s="22">
        <f t="shared" si="12"/>
        <v>120</v>
      </c>
      <c r="J119" s="22">
        <f t="shared" si="13"/>
        <v>115</v>
      </c>
      <c r="K119" s="23">
        <f t="shared" si="19"/>
        <v>165</v>
      </c>
      <c r="L119" s="24">
        <f t="shared" si="14"/>
        <v>130</v>
      </c>
      <c r="M119" s="25">
        <f t="shared" si="15"/>
        <v>115</v>
      </c>
      <c r="N119" s="114">
        <v>-10</v>
      </c>
      <c r="O119" s="155"/>
      <c r="P119" s="68">
        <v>110</v>
      </c>
      <c r="Q119" s="26">
        <f t="shared" si="16"/>
        <v>115</v>
      </c>
      <c r="R119" s="26">
        <f t="shared" si="17"/>
        <v>120</v>
      </c>
      <c r="S119" s="27">
        <f t="shared" si="20"/>
        <v>73.33333333333333</v>
      </c>
      <c r="T119" s="28" t="s">
        <v>21</v>
      </c>
      <c r="U119" s="29">
        <v>145</v>
      </c>
      <c r="V119">
        <f t="shared" si="21"/>
        <v>146.66666666666666</v>
      </c>
    </row>
    <row r="120" spans="1:22" ht="12.75">
      <c r="A120" s="71" t="s">
        <v>193</v>
      </c>
      <c r="B120" s="71" t="s">
        <v>194</v>
      </c>
      <c r="C120" s="216" t="s">
        <v>124</v>
      </c>
      <c r="D120" s="217"/>
      <c r="E120" s="21">
        <v>89</v>
      </c>
      <c r="F120" s="21">
        <v>69</v>
      </c>
      <c r="G120" s="21">
        <f t="shared" si="18"/>
        <v>68.3</v>
      </c>
      <c r="H120" s="21">
        <f t="shared" si="11"/>
        <v>114</v>
      </c>
      <c r="I120" s="22">
        <f t="shared" si="12"/>
        <v>80</v>
      </c>
      <c r="J120" s="22">
        <f t="shared" si="13"/>
        <v>75</v>
      </c>
      <c r="K120" s="23">
        <f t="shared" si="19"/>
        <v>125</v>
      </c>
      <c r="L120" s="24">
        <f t="shared" si="14"/>
        <v>90</v>
      </c>
      <c r="M120" s="25">
        <f t="shared" si="15"/>
        <v>75</v>
      </c>
      <c r="N120" s="114">
        <v>-10</v>
      </c>
      <c r="O120" s="155"/>
      <c r="P120" s="68">
        <v>70</v>
      </c>
      <c r="Q120" s="26">
        <f t="shared" si="16"/>
        <v>75</v>
      </c>
      <c r="R120" s="26">
        <f t="shared" si="17"/>
        <v>80</v>
      </c>
      <c r="S120" s="27">
        <f t="shared" si="20"/>
        <v>46.666666666666664</v>
      </c>
      <c r="T120" s="28" t="s">
        <v>21</v>
      </c>
      <c r="U120" s="29">
        <v>85</v>
      </c>
      <c r="V120">
        <f t="shared" si="21"/>
        <v>93.33333333333333</v>
      </c>
    </row>
    <row r="121" spans="1:22" ht="12.75">
      <c r="A121" s="71" t="s">
        <v>193</v>
      </c>
      <c r="B121" s="71" t="s">
        <v>194</v>
      </c>
      <c r="C121" s="216" t="s">
        <v>125</v>
      </c>
      <c r="D121" s="217"/>
      <c r="E121" s="21">
        <v>89</v>
      </c>
      <c r="F121" s="21">
        <v>69</v>
      </c>
      <c r="G121" s="21">
        <f t="shared" si="18"/>
        <v>68.3</v>
      </c>
      <c r="H121" s="21">
        <f t="shared" si="11"/>
        <v>114</v>
      </c>
      <c r="I121" s="22">
        <f t="shared" si="12"/>
        <v>80</v>
      </c>
      <c r="J121" s="22">
        <f t="shared" si="13"/>
        <v>75</v>
      </c>
      <c r="K121" s="23">
        <f t="shared" si="19"/>
        <v>125</v>
      </c>
      <c r="L121" s="24">
        <f t="shared" si="14"/>
        <v>90</v>
      </c>
      <c r="M121" s="25">
        <f t="shared" si="15"/>
        <v>75</v>
      </c>
      <c r="N121" s="114">
        <v>-10</v>
      </c>
      <c r="O121" s="155"/>
      <c r="P121" s="68">
        <v>70</v>
      </c>
      <c r="Q121" s="26">
        <f t="shared" si="16"/>
        <v>75</v>
      </c>
      <c r="R121" s="26">
        <f t="shared" si="17"/>
        <v>80</v>
      </c>
      <c r="S121" s="27">
        <f t="shared" si="20"/>
        <v>46.666666666666664</v>
      </c>
      <c r="T121" s="28" t="s">
        <v>21</v>
      </c>
      <c r="U121" s="29">
        <v>85</v>
      </c>
      <c r="V121">
        <f t="shared" si="21"/>
        <v>93.33333333333333</v>
      </c>
    </row>
    <row r="122" spans="1:22" ht="24.75" customHeight="1">
      <c r="A122" s="71" t="s">
        <v>193</v>
      </c>
      <c r="B122" s="71" t="s">
        <v>194</v>
      </c>
      <c r="C122" s="216" t="s">
        <v>212</v>
      </c>
      <c r="D122" s="217"/>
      <c r="E122" s="21">
        <v>99</v>
      </c>
      <c r="F122" s="21">
        <v>77</v>
      </c>
      <c r="G122" s="21">
        <f t="shared" si="18"/>
        <v>79.25</v>
      </c>
      <c r="H122" s="21">
        <f t="shared" si="11"/>
        <v>124</v>
      </c>
      <c r="I122" s="22">
        <f t="shared" si="12"/>
        <v>95</v>
      </c>
      <c r="J122" s="22">
        <f t="shared" si="13"/>
        <v>90</v>
      </c>
      <c r="K122" s="23">
        <f t="shared" si="19"/>
        <v>140</v>
      </c>
      <c r="L122" s="24">
        <f t="shared" si="14"/>
        <v>105</v>
      </c>
      <c r="M122" s="25">
        <f t="shared" si="15"/>
        <v>90</v>
      </c>
      <c r="N122" s="114">
        <v>-10</v>
      </c>
      <c r="O122" s="155"/>
      <c r="P122" s="68">
        <v>85</v>
      </c>
      <c r="Q122" s="26">
        <f t="shared" si="16"/>
        <v>90</v>
      </c>
      <c r="R122" s="26">
        <f t="shared" si="17"/>
        <v>95</v>
      </c>
      <c r="S122" s="27">
        <f t="shared" si="20"/>
        <v>56.666666666666664</v>
      </c>
      <c r="T122" s="28" t="s">
        <v>21</v>
      </c>
      <c r="U122" s="29">
        <v>105</v>
      </c>
      <c r="V122">
        <f t="shared" si="21"/>
        <v>113.33333333333333</v>
      </c>
    </row>
    <row r="123" spans="1:22" ht="24.75" customHeight="1">
      <c r="A123" s="71" t="s">
        <v>193</v>
      </c>
      <c r="B123" s="71" t="s">
        <v>194</v>
      </c>
      <c r="C123" s="216" t="s">
        <v>213</v>
      </c>
      <c r="D123" s="217"/>
      <c r="E123" s="21">
        <v>99</v>
      </c>
      <c r="F123" s="21">
        <v>77</v>
      </c>
      <c r="G123" s="21">
        <f t="shared" si="18"/>
        <v>79.25</v>
      </c>
      <c r="H123" s="21">
        <f t="shared" si="11"/>
        <v>124</v>
      </c>
      <c r="I123" s="22">
        <f t="shared" si="12"/>
        <v>95</v>
      </c>
      <c r="J123" s="22">
        <f t="shared" si="13"/>
        <v>90</v>
      </c>
      <c r="K123" s="23">
        <f t="shared" si="19"/>
        <v>140</v>
      </c>
      <c r="L123" s="24">
        <f t="shared" si="14"/>
        <v>105</v>
      </c>
      <c r="M123" s="25">
        <f t="shared" si="15"/>
        <v>90</v>
      </c>
      <c r="N123" s="114">
        <v>-10</v>
      </c>
      <c r="O123" s="155"/>
      <c r="P123" s="68">
        <v>85</v>
      </c>
      <c r="Q123" s="26">
        <f t="shared" si="16"/>
        <v>90</v>
      </c>
      <c r="R123" s="26">
        <f t="shared" si="17"/>
        <v>95</v>
      </c>
      <c r="S123" s="27">
        <f t="shared" si="20"/>
        <v>56.666666666666664</v>
      </c>
      <c r="T123" s="28" t="s">
        <v>21</v>
      </c>
      <c r="U123" s="29">
        <v>105</v>
      </c>
      <c r="V123">
        <f t="shared" si="21"/>
        <v>113.33333333333333</v>
      </c>
    </row>
    <row r="124" spans="1:22" ht="12.75">
      <c r="A124" s="71" t="s">
        <v>193</v>
      </c>
      <c r="B124" s="71" t="s">
        <v>194</v>
      </c>
      <c r="C124" s="216" t="s">
        <v>126</v>
      </c>
      <c r="D124" s="217"/>
      <c r="E124" s="21">
        <v>79</v>
      </c>
      <c r="F124" s="21">
        <v>59</v>
      </c>
      <c r="G124" s="21">
        <f t="shared" si="18"/>
        <v>64.64999999999999</v>
      </c>
      <c r="H124" s="21">
        <f aca="true" t="shared" si="22" ref="H124:H175">E124+25</f>
        <v>104</v>
      </c>
      <c r="I124" s="22">
        <f>P124+10</f>
        <v>75</v>
      </c>
      <c r="J124" s="22">
        <f>P124+5</f>
        <v>70</v>
      </c>
      <c r="K124" s="23">
        <f t="shared" si="19"/>
        <v>120</v>
      </c>
      <c r="L124" s="24">
        <f>P124+20</f>
        <v>85</v>
      </c>
      <c r="M124" s="25">
        <f>P124+5</f>
        <v>70</v>
      </c>
      <c r="N124" s="114">
        <v>-10</v>
      </c>
      <c r="O124" s="155"/>
      <c r="P124" s="68">
        <v>65</v>
      </c>
      <c r="Q124" s="26">
        <f aca="true" t="shared" si="23" ref="Q124:Q173">P124+5</f>
        <v>70</v>
      </c>
      <c r="R124" s="26">
        <f aca="true" t="shared" si="24" ref="R124:R173">P124+10</f>
        <v>75</v>
      </c>
      <c r="S124" s="27">
        <f t="shared" si="20"/>
        <v>43.333333333333336</v>
      </c>
      <c r="T124" s="28" t="s">
        <v>21</v>
      </c>
      <c r="U124" s="29">
        <v>85</v>
      </c>
      <c r="V124">
        <f t="shared" si="21"/>
        <v>86.66666666666667</v>
      </c>
    </row>
    <row r="125" spans="1:22" ht="12.75">
      <c r="A125" s="71" t="s">
        <v>193</v>
      </c>
      <c r="B125" s="71" t="s">
        <v>194</v>
      </c>
      <c r="C125" s="216" t="s">
        <v>127</v>
      </c>
      <c r="D125" s="217"/>
      <c r="E125" s="21">
        <v>109</v>
      </c>
      <c r="F125" s="21">
        <v>87</v>
      </c>
      <c r="G125" s="21">
        <f t="shared" si="18"/>
        <v>86.55</v>
      </c>
      <c r="H125" s="21">
        <f t="shared" si="22"/>
        <v>134</v>
      </c>
      <c r="I125" s="22">
        <f>P125+10</f>
        <v>105</v>
      </c>
      <c r="J125" s="22">
        <f>P125+5</f>
        <v>100</v>
      </c>
      <c r="K125" s="23">
        <f t="shared" si="19"/>
        <v>150</v>
      </c>
      <c r="L125" s="24">
        <f>P125+20</f>
        <v>115</v>
      </c>
      <c r="M125" s="25">
        <f>P125+5</f>
        <v>100</v>
      </c>
      <c r="N125" s="114">
        <v>-10</v>
      </c>
      <c r="O125" s="155"/>
      <c r="P125" s="68">
        <v>95</v>
      </c>
      <c r="Q125" s="26">
        <f t="shared" si="23"/>
        <v>100</v>
      </c>
      <c r="R125" s="26">
        <f t="shared" si="24"/>
        <v>105</v>
      </c>
      <c r="S125" s="27">
        <f t="shared" si="20"/>
        <v>63.333333333333336</v>
      </c>
      <c r="T125" s="28" t="s">
        <v>21</v>
      </c>
      <c r="U125" s="29">
        <v>125</v>
      </c>
      <c r="V125">
        <f t="shared" si="21"/>
        <v>126.66666666666667</v>
      </c>
    </row>
    <row r="126" spans="1:22" ht="12.75">
      <c r="A126" s="71"/>
      <c r="B126" s="71"/>
      <c r="C126" s="244" t="s">
        <v>129</v>
      </c>
      <c r="D126" s="217"/>
      <c r="E126" s="22"/>
      <c r="F126" s="22"/>
      <c r="G126" s="22"/>
      <c r="H126" s="22"/>
      <c r="I126" s="22"/>
      <c r="J126" s="22"/>
      <c r="K126" s="22"/>
      <c r="L126" s="22"/>
      <c r="M126" s="22"/>
      <c r="N126" s="127"/>
      <c r="O126" s="155"/>
      <c r="P126" s="146"/>
      <c r="Q126" s="22"/>
      <c r="R126" s="22"/>
      <c r="S126" s="55"/>
      <c r="T126" s="56"/>
      <c r="U126" s="22"/>
      <c r="V126">
        <f t="shared" si="21"/>
        <v>0</v>
      </c>
    </row>
    <row r="127" spans="1:22" ht="12.75">
      <c r="A127" s="83" t="s">
        <v>194</v>
      </c>
      <c r="B127" s="71" t="s">
        <v>193</v>
      </c>
      <c r="C127" s="216" t="s">
        <v>131</v>
      </c>
      <c r="D127" s="217"/>
      <c r="E127" s="21">
        <v>75</v>
      </c>
      <c r="F127" s="21">
        <v>57</v>
      </c>
      <c r="G127" s="21"/>
      <c r="H127" s="21">
        <f t="shared" si="22"/>
        <v>100</v>
      </c>
      <c r="I127" s="22">
        <v>60</v>
      </c>
      <c r="J127" s="22">
        <f>P127-5</f>
        <v>55</v>
      </c>
      <c r="K127" s="23">
        <f aca="true" t="shared" si="25" ref="K127:K175">I127+45</f>
        <v>105</v>
      </c>
      <c r="L127" s="24">
        <f>P127+0</f>
        <v>60</v>
      </c>
      <c r="M127" s="79"/>
      <c r="N127" s="115"/>
      <c r="O127" s="155"/>
      <c r="P127" s="68">
        <v>60</v>
      </c>
      <c r="Q127" s="26">
        <f t="shared" si="23"/>
        <v>65</v>
      </c>
      <c r="R127" s="26">
        <f t="shared" si="24"/>
        <v>70</v>
      </c>
      <c r="S127" s="27">
        <f>P127+0</f>
        <v>60</v>
      </c>
      <c r="T127" s="28" t="s">
        <v>21</v>
      </c>
      <c r="U127" s="29">
        <v>85</v>
      </c>
      <c r="V127">
        <f>P127*1.5</f>
        <v>90</v>
      </c>
    </row>
    <row r="128" spans="1:22" ht="12.75">
      <c r="A128" s="71" t="s">
        <v>193</v>
      </c>
      <c r="B128" s="71" t="s">
        <v>194</v>
      </c>
      <c r="C128" s="216" t="s">
        <v>144</v>
      </c>
      <c r="D128" s="218"/>
      <c r="E128" s="21">
        <v>89</v>
      </c>
      <c r="F128" s="21">
        <v>69</v>
      </c>
      <c r="G128" s="21">
        <f t="shared" si="18"/>
        <v>71.95</v>
      </c>
      <c r="H128" s="21">
        <f>E128+25</f>
        <v>114</v>
      </c>
      <c r="I128" s="22">
        <f>P128+10</f>
        <v>85</v>
      </c>
      <c r="J128" s="22">
        <f>P128+5</f>
        <v>80</v>
      </c>
      <c r="K128" s="23">
        <f>I128+45</f>
        <v>130</v>
      </c>
      <c r="L128" s="24">
        <f>P128+20</f>
        <v>95</v>
      </c>
      <c r="M128" s="25">
        <f>P128+5</f>
        <v>80</v>
      </c>
      <c r="N128" s="114">
        <v>-10</v>
      </c>
      <c r="O128" s="155"/>
      <c r="P128" s="68">
        <v>75</v>
      </c>
      <c r="Q128" s="26">
        <f>P128+5</f>
        <v>80</v>
      </c>
      <c r="R128" s="26">
        <f>P128+10</f>
        <v>85</v>
      </c>
      <c r="S128" s="27">
        <f>P128/1.5</f>
        <v>50</v>
      </c>
      <c r="T128" s="28" t="s">
        <v>21</v>
      </c>
      <c r="U128" s="29">
        <v>95</v>
      </c>
      <c r="V128">
        <f>S128*2</f>
        <v>100</v>
      </c>
    </row>
    <row r="129" spans="1:22" ht="12.75">
      <c r="A129" s="71" t="s">
        <v>193</v>
      </c>
      <c r="B129" s="71" t="s">
        <v>194</v>
      </c>
      <c r="C129" s="216" t="s">
        <v>214</v>
      </c>
      <c r="D129" s="245"/>
      <c r="E129" s="21">
        <v>99</v>
      </c>
      <c r="F129" s="21">
        <v>77</v>
      </c>
      <c r="G129" s="21">
        <f t="shared" si="18"/>
        <v>79.25</v>
      </c>
      <c r="H129" s="21">
        <f>E129+25</f>
        <v>124</v>
      </c>
      <c r="I129" s="22">
        <f>P129+10</f>
        <v>95</v>
      </c>
      <c r="J129" s="22">
        <f>P129+5</f>
        <v>90</v>
      </c>
      <c r="K129" s="23">
        <f>I129+45</f>
        <v>140</v>
      </c>
      <c r="L129" s="24">
        <f>P129+20</f>
        <v>105</v>
      </c>
      <c r="M129" s="25">
        <f>P129+5</f>
        <v>90</v>
      </c>
      <c r="N129" s="114">
        <v>-10</v>
      </c>
      <c r="O129" s="155"/>
      <c r="P129" s="68">
        <v>85</v>
      </c>
      <c r="Q129" s="26">
        <f>P129+5</f>
        <v>90</v>
      </c>
      <c r="R129" s="26">
        <f>P129+10</f>
        <v>95</v>
      </c>
      <c r="S129" s="27">
        <f>P129/1.5</f>
        <v>56.666666666666664</v>
      </c>
      <c r="T129" s="28" t="s">
        <v>21</v>
      </c>
      <c r="U129" s="29">
        <v>105</v>
      </c>
      <c r="V129">
        <f>S129*2</f>
        <v>113.33333333333333</v>
      </c>
    </row>
    <row r="130" spans="1:22" ht="12.75">
      <c r="A130" s="71" t="s">
        <v>193</v>
      </c>
      <c r="B130" s="71" t="s">
        <v>194</v>
      </c>
      <c r="C130" s="216" t="s">
        <v>132</v>
      </c>
      <c r="D130" s="245"/>
      <c r="E130" s="21">
        <v>109</v>
      </c>
      <c r="F130" s="21">
        <v>87</v>
      </c>
      <c r="G130" s="21">
        <f t="shared" si="18"/>
        <v>86.55</v>
      </c>
      <c r="H130" s="21">
        <f t="shared" si="22"/>
        <v>134</v>
      </c>
      <c r="I130" s="22">
        <f>P130+10</f>
        <v>105</v>
      </c>
      <c r="J130" s="22">
        <f>P130+5</f>
        <v>100</v>
      </c>
      <c r="K130" s="23">
        <f t="shared" si="25"/>
        <v>150</v>
      </c>
      <c r="L130" s="24">
        <f>P130+20</f>
        <v>115</v>
      </c>
      <c r="M130" s="25">
        <f>P130+5</f>
        <v>100</v>
      </c>
      <c r="N130" s="114">
        <v>-10</v>
      </c>
      <c r="O130" s="155"/>
      <c r="P130" s="68">
        <v>95</v>
      </c>
      <c r="Q130" s="26">
        <f t="shared" si="23"/>
        <v>100</v>
      </c>
      <c r="R130" s="26">
        <f t="shared" si="24"/>
        <v>105</v>
      </c>
      <c r="S130" s="27">
        <f>P130/1.5</f>
        <v>63.333333333333336</v>
      </c>
      <c r="T130" s="28" t="s">
        <v>21</v>
      </c>
      <c r="U130" s="29">
        <v>125</v>
      </c>
      <c r="V130">
        <f>S130*2</f>
        <v>126.66666666666667</v>
      </c>
    </row>
    <row r="131" spans="1:22" ht="12.75">
      <c r="A131" s="71" t="s">
        <v>193</v>
      </c>
      <c r="B131" s="71" t="s">
        <v>194</v>
      </c>
      <c r="C131" s="216" t="s">
        <v>133</v>
      </c>
      <c r="D131" s="245"/>
      <c r="E131" s="21">
        <v>79</v>
      </c>
      <c r="F131" s="21">
        <v>59</v>
      </c>
      <c r="G131" s="21">
        <f t="shared" si="18"/>
        <v>64.64999999999999</v>
      </c>
      <c r="H131" s="21">
        <f t="shared" si="22"/>
        <v>104</v>
      </c>
      <c r="I131" s="22">
        <f>P131+10</f>
        <v>75</v>
      </c>
      <c r="J131" s="22">
        <f>P131+5</f>
        <v>70</v>
      </c>
      <c r="K131" s="23">
        <f t="shared" si="25"/>
        <v>120</v>
      </c>
      <c r="L131" s="24">
        <f>P131+20</f>
        <v>85</v>
      </c>
      <c r="M131" s="25">
        <f>P131+5</f>
        <v>70</v>
      </c>
      <c r="N131" s="114">
        <v>-10</v>
      </c>
      <c r="O131" s="155"/>
      <c r="P131" s="68">
        <v>65</v>
      </c>
      <c r="Q131" s="26">
        <f t="shared" si="23"/>
        <v>70</v>
      </c>
      <c r="R131" s="26">
        <f t="shared" si="24"/>
        <v>75</v>
      </c>
      <c r="S131" s="27">
        <f>P131/1.5</f>
        <v>43.333333333333336</v>
      </c>
      <c r="T131" s="28" t="s">
        <v>21</v>
      </c>
      <c r="U131" s="29">
        <v>85</v>
      </c>
      <c r="V131">
        <f>S131*2</f>
        <v>86.66666666666667</v>
      </c>
    </row>
    <row r="132" spans="1:22" ht="12.75">
      <c r="A132" s="83" t="s">
        <v>194</v>
      </c>
      <c r="B132" s="71" t="s">
        <v>193</v>
      </c>
      <c r="C132" s="216" t="s">
        <v>134</v>
      </c>
      <c r="D132" s="217"/>
      <c r="E132" s="21">
        <v>115</v>
      </c>
      <c r="F132" s="21">
        <v>88</v>
      </c>
      <c r="G132" s="21"/>
      <c r="H132" s="21">
        <f t="shared" si="22"/>
        <v>140</v>
      </c>
      <c r="I132" s="22">
        <f aca="true" t="shared" si="26" ref="I132:I137">P132+0</f>
        <v>115</v>
      </c>
      <c r="J132" s="22">
        <f aca="true" t="shared" si="27" ref="J132:J137">P132-5</f>
        <v>110</v>
      </c>
      <c r="K132" s="23">
        <f t="shared" si="25"/>
        <v>160</v>
      </c>
      <c r="L132" s="24">
        <f aca="true" t="shared" si="28" ref="L132:L137">P132+0</f>
        <v>115</v>
      </c>
      <c r="M132" s="79"/>
      <c r="N132" s="115"/>
      <c r="O132" s="155"/>
      <c r="P132" s="68">
        <v>115</v>
      </c>
      <c r="Q132" s="26">
        <f t="shared" si="23"/>
        <v>120</v>
      </c>
      <c r="R132" s="26">
        <f t="shared" si="24"/>
        <v>125</v>
      </c>
      <c r="S132" s="27">
        <f aca="true" t="shared" si="29" ref="S132:S137">P132+0</f>
        <v>115</v>
      </c>
      <c r="T132" s="28" t="s">
        <v>21</v>
      </c>
      <c r="U132" s="29">
        <v>135</v>
      </c>
      <c r="V132">
        <f aca="true" t="shared" si="30" ref="V132:V137">P132*1.5</f>
        <v>172.5</v>
      </c>
    </row>
    <row r="133" spans="1:22" ht="12.75">
      <c r="A133" s="83" t="s">
        <v>194</v>
      </c>
      <c r="B133" s="71" t="s">
        <v>193</v>
      </c>
      <c r="C133" s="216" t="s">
        <v>135</v>
      </c>
      <c r="D133" s="218"/>
      <c r="E133" s="21">
        <v>115</v>
      </c>
      <c r="F133" s="21">
        <v>88</v>
      </c>
      <c r="G133" s="21"/>
      <c r="H133" s="21">
        <f t="shared" si="22"/>
        <v>140</v>
      </c>
      <c r="I133" s="22">
        <f t="shared" si="26"/>
        <v>115</v>
      </c>
      <c r="J133" s="22">
        <f t="shared" si="27"/>
        <v>110</v>
      </c>
      <c r="K133" s="23">
        <f t="shared" si="25"/>
        <v>160</v>
      </c>
      <c r="L133" s="24">
        <f t="shared" si="28"/>
        <v>115</v>
      </c>
      <c r="M133" s="79"/>
      <c r="N133" s="115"/>
      <c r="O133" s="155"/>
      <c r="P133" s="68">
        <v>115</v>
      </c>
      <c r="Q133" s="26">
        <f t="shared" si="23"/>
        <v>120</v>
      </c>
      <c r="R133" s="26">
        <f t="shared" si="24"/>
        <v>125</v>
      </c>
      <c r="S133" s="27">
        <f t="shared" si="29"/>
        <v>115</v>
      </c>
      <c r="T133" s="28" t="s">
        <v>21</v>
      </c>
      <c r="U133" s="29">
        <v>135</v>
      </c>
      <c r="V133">
        <f t="shared" si="30"/>
        <v>172.5</v>
      </c>
    </row>
    <row r="134" spans="1:22" ht="12.75">
      <c r="A134" s="83" t="s">
        <v>194</v>
      </c>
      <c r="B134" s="71" t="s">
        <v>193</v>
      </c>
      <c r="C134" s="216" t="s">
        <v>136</v>
      </c>
      <c r="D134" s="218"/>
      <c r="E134" s="21">
        <v>115</v>
      </c>
      <c r="F134" s="21">
        <v>88</v>
      </c>
      <c r="G134" s="21"/>
      <c r="H134" s="21">
        <f t="shared" si="22"/>
        <v>140</v>
      </c>
      <c r="I134" s="22">
        <f t="shared" si="26"/>
        <v>125</v>
      </c>
      <c r="J134" s="22">
        <f t="shared" si="27"/>
        <v>120</v>
      </c>
      <c r="K134" s="23">
        <f t="shared" si="25"/>
        <v>170</v>
      </c>
      <c r="L134" s="24">
        <f t="shared" si="28"/>
        <v>125</v>
      </c>
      <c r="M134" s="79"/>
      <c r="N134" s="115"/>
      <c r="O134" s="155"/>
      <c r="P134" s="68">
        <v>125</v>
      </c>
      <c r="Q134" s="26">
        <f t="shared" si="23"/>
        <v>130</v>
      </c>
      <c r="R134" s="26">
        <f t="shared" si="24"/>
        <v>135</v>
      </c>
      <c r="S134" s="27">
        <f t="shared" si="29"/>
        <v>125</v>
      </c>
      <c r="T134" s="28" t="s">
        <v>21</v>
      </c>
      <c r="U134" s="29">
        <v>135</v>
      </c>
      <c r="V134">
        <f t="shared" si="30"/>
        <v>187.5</v>
      </c>
    </row>
    <row r="135" spans="1:22" ht="12.75">
      <c r="A135" s="83" t="s">
        <v>194</v>
      </c>
      <c r="B135" s="71" t="s">
        <v>193</v>
      </c>
      <c r="C135" s="216" t="s">
        <v>137</v>
      </c>
      <c r="D135" s="218"/>
      <c r="E135" s="21">
        <v>115</v>
      </c>
      <c r="F135" s="21">
        <v>88</v>
      </c>
      <c r="G135" s="21"/>
      <c r="H135" s="21">
        <f t="shared" si="22"/>
        <v>140</v>
      </c>
      <c r="I135" s="22">
        <f t="shared" si="26"/>
        <v>125</v>
      </c>
      <c r="J135" s="22">
        <f t="shared" si="27"/>
        <v>120</v>
      </c>
      <c r="K135" s="23">
        <f t="shared" si="25"/>
        <v>170</v>
      </c>
      <c r="L135" s="24">
        <f t="shared" si="28"/>
        <v>125</v>
      </c>
      <c r="M135" s="79"/>
      <c r="N135" s="115"/>
      <c r="O135" s="155"/>
      <c r="P135" s="68">
        <v>125</v>
      </c>
      <c r="Q135" s="26">
        <f t="shared" si="23"/>
        <v>130</v>
      </c>
      <c r="R135" s="26">
        <f t="shared" si="24"/>
        <v>135</v>
      </c>
      <c r="S135" s="27">
        <f t="shared" si="29"/>
        <v>125</v>
      </c>
      <c r="T135" s="28" t="s">
        <v>21</v>
      </c>
      <c r="U135" s="29">
        <v>135</v>
      </c>
      <c r="V135">
        <f t="shared" si="30"/>
        <v>187.5</v>
      </c>
    </row>
    <row r="136" spans="1:22" ht="12.75">
      <c r="A136" s="83" t="s">
        <v>194</v>
      </c>
      <c r="B136" s="71" t="s">
        <v>193</v>
      </c>
      <c r="C136" s="216" t="s">
        <v>138</v>
      </c>
      <c r="D136" s="218"/>
      <c r="E136" s="21">
        <v>115</v>
      </c>
      <c r="F136" s="21">
        <v>88</v>
      </c>
      <c r="G136" s="21"/>
      <c r="H136" s="21">
        <f t="shared" si="22"/>
        <v>140</v>
      </c>
      <c r="I136" s="22">
        <f t="shared" si="26"/>
        <v>125</v>
      </c>
      <c r="J136" s="22">
        <f t="shared" si="27"/>
        <v>120</v>
      </c>
      <c r="K136" s="23">
        <f t="shared" si="25"/>
        <v>170</v>
      </c>
      <c r="L136" s="24">
        <f t="shared" si="28"/>
        <v>125</v>
      </c>
      <c r="M136" s="79"/>
      <c r="N136" s="115"/>
      <c r="O136" s="155"/>
      <c r="P136" s="68">
        <v>125</v>
      </c>
      <c r="Q136" s="26">
        <f t="shared" si="23"/>
        <v>130</v>
      </c>
      <c r="R136" s="26">
        <f t="shared" si="24"/>
        <v>135</v>
      </c>
      <c r="S136" s="27">
        <f t="shared" si="29"/>
        <v>125</v>
      </c>
      <c r="T136" s="28" t="s">
        <v>21</v>
      </c>
      <c r="U136" s="29">
        <v>135</v>
      </c>
      <c r="V136">
        <f t="shared" si="30"/>
        <v>187.5</v>
      </c>
    </row>
    <row r="137" spans="1:22" ht="12.75">
      <c r="A137" s="83" t="s">
        <v>194</v>
      </c>
      <c r="B137" s="71" t="s">
        <v>193</v>
      </c>
      <c r="C137" s="216" t="s">
        <v>139</v>
      </c>
      <c r="D137" s="218"/>
      <c r="E137" s="21">
        <v>115</v>
      </c>
      <c r="F137" s="21">
        <v>88</v>
      </c>
      <c r="G137" s="21"/>
      <c r="H137" s="21">
        <f t="shared" si="22"/>
        <v>140</v>
      </c>
      <c r="I137" s="22">
        <f t="shared" si="26"/>
        <v>125</v>
      </c>
      <c r="J137" s="22">
        <f t="shared" si="27"/>
        <v>120</v>
      </c>
      <c r="K137" s="23">
        <f t="shared" si="25"/>
        <v>170</v>
      </c>
      <c r="L137" s="24">
        <f t="shared" si="28"/>
        <v>125</v>
      </c>
      <c r="M137" s="79"/>
      <c r="N137" s="115"/>
      <c r="O137" s="155"/>
      <c r="P137" s="68">
        <v>125</v>
      </c>
      <c r="Q137" s="26">
        <f t="shared" si="23"/>
        <v>130</v>
      </c>
      <c r="R137" s="26">
        <f t="shared" si="24"/>
        <v>135</v>
      </c>
      <c r="S137" s="27">
        <f t="shared" si="29"/>
        <v>125</v>
      </c>
      <c r="T137" s="28" t="s">
        <v>21</v>
      </c>
      <c r="U137" s="29">
        <v>135</v>
      </c>
      <c r="V137">
        <f t="shared" si="30"/>
        <v>187.5</v>
      </c>
    </row>
    <row r="138" spans="1:22" ht="12.75">
      <c r="A138" s="83" t="s">
        <v>194</v>
      </c>
      <c r="B138" s="71" t="s">
        <v>193</v>
      </c>
      <c r="C138" s="216" t="s">
        <v>140</v>
      </c>
      <c r="D138" s="218"/>
      <c r="E138" s="21">
        <v>89</v>
      </c>
      <c r="F138" s="21">
        <v>69</v>
      </c>
      <c r="G138" s="21"/>
      <c r="H138" s="21">
        <f t="shared" si="22"/>
        <v>114</v>
      </c>
      <c r="I138" s="22">
        <f aca="true" t="shared" si="31" ref="I138:I143">P138+0</f>
        <v>75</v>
      </c>
      <c r="J138" s="22">
        <f aca="true" t="shared" si="32" ref="J138:J143">P138-5</f>
        <v>70</v>
      </c>
      <c r="K138" s="23">
        <f t="shared" si="25"/>
        <v>120</v>
      </c>
      <c r="L138" s="24">
        <f aca="true" t="shared" si="33" ref="L138:L143">P138+0</f>
        <v>75</v>
      </c>
      <c r="M138" s="79"/>
      <c r="N138" s="115"/>
      <c r="O138" s="155"/>
      <c r="P138" s="68">
        <v>75</v>
      </c>
      <c r="Q138" s="26">
        <f t="shared" si="23"/>
        <v>80</v>
      </c>
      <c r="R138" s="26">
        <f t="shared" si="24"/>
        <v>85</v>
      </c>
      <c r="S138" s="27">
        <f aca="true" t="shared" si="34" ref="S138:S143">P138+0</f>
        <v>75</v>
      </c>
      <c r="T138" s="28" t="s">
        <v>21</v>
      </c>
      <c r="U138" s="29">
        <v>105</v>
      </c>
      <c r="V138">
        <f aca="true" t="shared" si="35" ref="V138:V143">P138*1.5</f>
        <v>112.5</v>
      </c>
    </row>
    <row r="139" spans="1:22" ht="12.75">
      <c r="A139" s="83" t="s">
        <v>194</v>
      </c>
      <c r="B139" s="71" t="s">
        <v>193</v>
      </c>
      <c r="C139" s="216" t="s">
        <v>141</v>
      </c>
      <c r="D139" s="218"/>
      <c r="E139" s="21">
        <v>89</v>
      </c>
      <c r="F139" s="21">
        <v>69</v>
      </c>
      <c r="G139" s="21"/>
      <c r="H139" s="21">
        <f t="shared" si="22"/>
        <v>114</v>
      </c>
      <c r="I139" s="22">
        <f t="shared" si="31"/>
        <v>75</v>
      </c>
      <c r="J139" s="22">
        <f t="shared" si="32"/>
        <v>70</v>
      </c>
      <c r="K139" s="23">
        <f t="shared" si="25"/>
        <v>120</v>
      </c>
      <c r="L139" s="24">
        <f t="shared" si="33"/>
        <v>75</v>
      </c>
      <c r="M139" s="79"/>
      <c r="N139" s="115"/>
      <c r="O139" s="155"/>
      <c r="P139" s="68">
        <v>75</v>
      </c>
      <c r="Q139" s="26">
        <f t="shared" si="23"/>
        <v>80</v>
      </c>
      <c r="R139" s="26">
        <f t="shared" si="24"/>
        <v>85</v>
      </c>
      <c r="S139" s="27">
        <f t="shared" si="34"/>
        <v>75</v>
      </c>
      <c r="T139" s="28" t="s">
        <v>21</v>
      </c>
      <c r="U139" s="29">
        <v>105</v>
      </c>
      <c r="V139">
        <f t="shared" si="35"/>
        <v>112.5</v>
      </c>
    </row>
    <row r="140" spans="1:22" ht="12.75">
      <c r="A140" s="83" t="s">
        <v>194</v>
      </c>
      <c r="B140" s="71" t="s">
        <v>193</v>
      </c>
      <c r="C140" s="216" t="s">
        <v>142</v>
      </c>
      <c r="D140" s="218"/>
      <c r="E140" s="21">
        <v>89</v>
      </c>
      <c r="F140" s="21">
        <v>69</v>
      </c>
      <c r="G140" s="21"/>
      <c r="H140" s="21">
        <f t="shared" si="22"/>
        <v>114</v>
      </c>
      <c r="I140" s="22">
        <f t="shared" si="31"/>
        <v>75</v>
      </c>
      <c r="J140" s="22">
        <f t="shared" si="32"/>
        <v>70</v>
      </c>
      <c r="K140" s="23">
        <f t="shared" si="25"/>
        <v>120</v>
      </c>
      <c r="L140" s="24">
        <f t="shared" si="33"/>
        <v>75</v>
      </c>
      <c r="M140" s="79"/>
      <c r="N140" s="115"/>
      <c r="O140" s="155"/>
      <c r="P140" s="68">
        <v>75</v>
      </c>
      <c r="Q140" s="26">
        <f t="shared" si="23"/>
        <v>80</v>
      </c>
      <c r="R140" s="26">
        <f t="shared" si="24"/>
        <v>85</v>
      </c>
      <c r="S140" s="27">
        <f t="shared" si="34"/>
        <v>75</v>
      </c>
      <c r="T140" s="28" t="s">
        <v>21</v>
      </c>
      <c r="U140" s="29">
        <v>105</v>
      </c>
      <c r="V140">
        <f t="shared" si="35"/>
        <v>112.5</v>
      </c>
    </row>
    <row r="141" spans="1:22" ht="12.75">
      <c r="A141" s="83" t="s">
        <v>194</v>
      </c>
      <c r="B141" s="71" t="s">
        <v>193</v>
      </c>
      <c r="C141" s="216" t="s">
        <v>143</v>
      </c>
      <c r="D141" s="218"/>
      <c r="E141" s="21">
        <v>89</v>
      </c>
      <c r="F141" s="21">
        <v>69</v>
      </c>
      <c r="G141" s="21"/>
      <c r="H141" s="21">
        <f t="shared" si="22"/>
        <v>114</v>
      </c>
      <c r="I141" s="22">
        <f t="shared" si="31"/>
        <v>75</v>
      </c>
      <c r="J141" s="22">
        <f t="shared" si="32"/>
        <v>70</v>
      </c>
      <c r="K141" s="23">
        <f t="shared" si="25"/>
        <v>120</v>
      </c>
      <c r="L141" s="24">
        <f t="shared" si="33"/>
        <v>75</v>
      </c>
      <c r="M141" s="79"/>
      <c r="N141" s="115"/>
      <c r="O141" s="155"/>
      <c r="P141" s="68">
        <v>75</v>
      </c>
      <c r="Q141" s="26">
        <f t="shared" si="23"/>
        <v>80</v>
      </c>
      <c r="R141" s="26">
        <f t="shared" si="24"/>
        <v>85</v>
      </c>
      <c r="S141" s="27">
        <f t="shared" si="34"/>
        <v>75</v>
      </c>
      <c r="T141" s="28" t="s">
        <v>21</v>
      </c>
      <c r="U141" s="29">
        <v>105</v>
      </c>
      <c r="V141">
        <f t="shared" si="35"/>
        <v>112.5</v>
      </c>
    </row>
    <row r="142" spans="1:22" ht="12.75">
      <c r="A142" s="83" t="s">
        <v>194</v>
      </c>
      <c r="B142" s="71" t="s">
        <v>193</v>
      </c>
      <c r="C142" s="216" t="s">
        <v>145</v>
      </c>
      <c r="D142" s="217"/>
      <c r="E142" s="21">
        <v>89</v>
      </c>
      <c r="F142" s="21">
        <v>69</v>
      </c>
      <c r="G142" s="21"/>
      <c r="H142" s="21">
        <f t="shared" si="22"/>
        <v>114</v>
      </c>
      <c r="I142" s="22">
        <f t="shared" si="31"/>
        <v>75</v>
      </c>
      <c r="J142" s="22">
        <f t="shared" si="32"/>
        <v>70</v>
      </c>
      <c r="K142" s="23">
        <f t="shared" si="25"/>
        <v>120</v>
      </c>
      <c r="L142" s="24">
        <f t="shared" si="33"/>
        <v>75</v>
      </c>
      <c r="M142" s="79"/>
      <c r="N142" s="115"/>
      <c r="O142" s="155"/>
      <c r="P142" s="68">
        <v>75</v>
      </c>
      <c r="Q142" s="26">
        <f t="shared" si="23"/>
        <v>80</v>
      </c>
      <c r="R142" s="26">
        <f t="shared" si="24"/>
        <v>85</v>
      </c>
      <c r="S142" s="27">
        <f t="shared" si="34"/>
        <v>75</v>
      </c>
      <c r="T142" s="28" t="s">
        <v>21</v>
      </c>
      <c r="U142" s="29">
        <v>105</v>
      </c>
      <c r="V142">
        <f t="shared" si="35"/>
        <v>112.5</v>
      </c>
    </row>
    <row r="143" spans="1:22" ht="12.75">
      <c r="A143" s="83" t="s">
        <v>194</v>
      </c>
      <c r="B143" s="71" t="s">
        <v>193</v>
      </c>
      <c r="C143" s="216" t="s">
        <v>146</v>
      </c>
      <c r="D143" s="217"/>
      <c r="E143" s="21">
        <v>89</v>
      </c>
      <c r="F143" s="21">
        <v>69</v>
      </c>
      <c r="G143" s="21"/>
      <c r="H143" s="21">
        <f t="shared" si="22"/>
        <v>114</v>
      </c>
      <c r="I143" s="22">
        <f t="shared" si="31"/>
        <v>75</v>
      </c>
      <c r="J143" s="22">
        <f t="shared" si="32"/>
        <v>70</v>
      </c>
      <c r="K143" s="23">
        <f t="shared" si="25"/>
        <v>120</v>
      </c>
      <c r="L143" s="24">
        <f t="shared" si="33"/>
        <v>75</v>
      </c>
      <c r="M143" s="79"/>
      <c r="N143" s="115"/>
      <c r="O143" s="155"/>
      <c r="P143" s="68">
        <v>75</v>
      </c>
      <c r="Q143" s="26">
        <f t="shared" si="23"/>
        <v>80</v>
      </c>
      <c r="R143" s="26">
        <f t="shared" si="24"/>
        <v>85</v>
      </c>
      <c r="S143" s="27">
        <f t="shared" si="34"/>
        <v>75</v>
      </c>
      <c r="T143" s="28" t="s">
        <v>21</v>
      </c>
      <c r="U143" s="29">
        <v>105</v>
      </c>
      <c r="V143">
        <f t="shared" si="35"/>
        <v>112.5</v>
      </c>
    </row>
    <row r="144" spans="1:22" ht="12.75">
      <c r="A144" s="71"/>
      <c r="B144" s="71"/>
      <c r="C144" s="246" t="s">
        <v>147</v>
      </c>
      <c r="D144" s="217"/>
      <c r="E144" s="57"/>
      <c r="F144" s="57"/>
      <c r="G144" s="57"/>
      <c r="H144" s="57"/>
      <c r="I144" s="57"/>
      <c r="J144" s="57"/>
      <c r="K144" s="57"/>
      <c r="L144" s="57"/>
      <c r="M144" s="57"/>
      <c r="N144" s="128"/>
      <c r="O144" s="155"/>
      <c r="P144" s="147"/>
      <c r="Q144" s="57"/>
      <c r="R144" s="57"/>
      <c r="S144" s="58"/>
      <c r="T144" s="59"/>
      <c r="U144" s="57"/>
      <c r="V144">
        <f>S144*2</f>
        <v>0</v>
      </c>
    </row>
    <row r="145" spans="1:22" ht="12.75">
      <c r="A145" s="83" t="s">
        <v>194</v>
      </c>
      <c r="B145" s="71" t="s">
        <v>193</v>
      </c>
      <c r="C145" s="243" t="s">
        <v>148</v>
      </c>
      <c r="D145" s="217"/>
      <c r="E145" s="21">
        <v>195</v>
      </c>
      <c r="F145" s="21">
        <v>135</v>
      </c>
      <c r="G145" s="21"/>
      <c r="H145" s="21">
        <f t="shared" si="22"/>
        <v>220</v>
      </c>
      <c r="I145" s="22">
        <f aca="true" t="shared" si="36" ref="I145:I150">P145+0</f>
        <v>175</v>
      </c>
      <c r="J145" s="22">
        <f>P145-5</f>
        <v>170</v>
      </c>
      <c r="K145" s="23">
        <f t="shared" si="25"/>
        <v>220</v>
      </c>
      <c r="L145" s="24">
        <f aca="true" t="shared" si="37" ref="L145:L150">P145+0</f>
        <v>175</v>
      </c>
      <c r="M145" s="79"/>
      <c r="N145" s="115"/>
      <c r="O145" s="155"/>
      <c r="P145" s="68">
        <v>175</v>
      </c>
      <c r="Q145" s="26">
        <f t="shared" si="23"/>
        <v>180</v>
      </c>
      <c r="R145" s="26">
        <f t="shared" si="24"/>
        <v>185</v>
      </c>
      <c r="S145" s="27">
        <f aca="true" t="shared" si="38" ref="S145:S150">P145+0</f>
        <v>175</v>
      </c>
      <c r="T145" s="28" t="s">
        <v>21</v>
      </c>
      <c r="U145" s="29">
        <v>215</v>
      </c>
      <c r="V145">
        <f>P145*1.5</f>
        <v>262.5</v>
      </c>
    </row>
    <row r="146" spans="1:22" ht="12.75">
      <c r="A146" s="83" t="s">
        <v>194</v>
      </c>
      <c r="B146" s="71" t="s">
        <v>193</v>
      </c>
      <c r="C146" s="240" t="s">
        <v>205</v>
      </c>
      <c r="D146" s="217"/>
      <c r="E146" s="84">
        <v>265</v>
      </c>
      <c r="F146" s="84">
        <v>265</v>
      </c>
      <c r="G146" s="21"/>
      <c r="H146" s="84">
        <f>E146+20</f>
        <v>285</v>
      </c>
      <c r="I146" s="85">
        <f t="shared" si="36"/>
        <v>255</v>
      </c>
      <c r="J146" s="85">
        <f>P146+0</f>
        <v>255</v>
      </c>
      <c r="K146" s="86">
        <f>P146+20</f>
        <v>275</v>
      </c>
      <c r="L146" s="87">
        <f t="shared" si="37"/>
        <v>255</v>
      </c>
      <c r="M146" s="92"/>
      <c r="N146" s="122"/>
      <c r="O146" s="156"/>
      <c r="P146" s="140">
        <v>255</v>
      </c>
      <c r="Q146" s="88">
        <f>P146+0</f>
        <v>255</v>
      </c>
      <c r="R146" s="88">
        <f>P146+0</f>
        <v>255</v>
      </c>
      <c r="S146" s="89">
        <f t="shared" si="38"/>
        <v>255</v>
      </c>
      <c r="T146" s="90" t="s">
        <v>21</v>
      </c>
      <c r="U146" s="29">
        <v>275</v>
      </c>
      <c r="V146">
        <f>P146+25</f>
        <v>280</v>
      </c>
    </row>
    <row r="147" spans="1:22" ht="12.75">
      <c r="A147" s="83" t="s">
        <v>194</v>
      </c>
      <c r="B147" s="71" t="s">
        <v>193</v>
      </c>
      <c r="C147" s="216" t="s">
        <v>149</v>
      </c>
      <c r="D147" s="218"/>
      <c r="E147" s="21">
        <v>335</v>
      </c>
      <c r="F147" s="21">
        <v>297</v>
      </c>
      <c r="G147" s="21"/>
      <c r="H147" s="21">
        <f t="shared" si="22"/>
        <v>360</v>
      </c>
      <c r="I147" s="22">
        <f t="shared" si="36"/>
        <v>325</v>
      </c>
      <c r="J147" s="22">
        <f>P147-5</f>
        <v>320</v>
      </c>
      <c r="K147" s="23">
        <f t="shared" si="25"/>
        <v>370</v>
      </c>
      <c r="L147" s="24">
        <f t="shared" si="37"/>
        <v>325</v>
      </c>
      <c r="M147" s="79"/>
      <c r="N147" s="115"/>
      <c r="O147" s="155"/>
      <c r="P147" s="68">
        <v>325</v>
      </c>
      <c r="Q147" s="26">
        <f t="shared" si="23"/>
        <v>330</v>
      </c>
      <c r="R147" s="26">
        <f t="shared" si="24"/>
        <v>335</v>
      </c>
      <c r="S147" s="27">
        <f t="shared" si="38"/>
        <v>325</v>
      </c>
      <c r="T147" s="28" t="s">
        <v>21</v>
      </c>
      <c r="U147" s="29">
        <v>435</v>
      </c>
      <c r="V147">
        <f>P147*1.5</f>
        <v>487.5</v>
      </c>
    </row>
    <row r="148" spans="1:22" ht="12.75">
      <c r="A148" s="83" t="s">
        <v>194</v>
      </c>
      <c r="B148" s="71" t="s">
        <v>193</v>
      </c>
      <c r="C148" s="216" t="s">
        <v>218</v>
      </c>
      <c r="D148" s="217"/>
      <c r="E148" s="21">
        <v>236</v>
      </c>
      <c r="F148" s="21">
        <v>211</v>
      </c>
      <c r="G148" s="21"/>
      <c r="H148" s="21">
        <f t="shared" si="22"/>
        <v>261</v>
      </c>
      <c r="I148" s="22">
        <f t="shared" si="36"/>
        <v>255</v>
      </c>
      <c r="J148" s="22">
        <f>P148-5</f>
        <v>250</v>
      </c>
      <c r="K148" s="23">
        <f t="shared" si="25"/>
        <v>300</v>
      </c>
      <c r="L148" s="24">
        <f t="shared" si="37"/>
        <v>255</v>
      </c>
      <c r="M148" s="79"/>
      <c r="N148" s="115"/>
      <c r="O148" s="155"/>
      <c r="P148" s="68">
        <v>255</v>
      </c>
      <c r="Q148" s="26">
        <f t="shared" si="23"/>
        <v>260</v>
      </c>
      <c r="R148" s="26">
        <f t="shared" si="24"/>
        <v>265</v>
      </c>
      <c r="S148" s="27">
        <f t="shared" si="38"/>
        <v>255</v>
      </c>
      <c r="T148" s="28" t="s">
        <v>21</v>
      </c>
      <c r="U148" s="29">
        <v>325</v>
      </c>
      <c r="V148">
        <f>P148*1.5</f>
        <v>382.5</v>
      </c>
    </row>
    <row r="149" spans="1:22" ht="12.75">
      <c r="A149" s="83" t="s">
        <v>194</v>
      </c>
      <c r="B149" s="71" t="s">
        <v>193</v>
      </c>
      <c r="C149" s="216" t="s">
        <v>151</v>
      </c>
      <c r="D149" s="217"/>
      <c r="E149" s="21">
        <v>247</v>
      </c>
      <c r="F149" s="21">
        <v>222</v>
      </c>
      <c r="G149" s="21"/>
      <c r="H149" s="21">
        <f t="shared" si="22"/>
        <v>272</v>
      </c>
      <c r="I149" s="22">
        <f t="shared" si="36"/>
        <v>225</v>
      </c>
      <c r="J149" s="22">
        <f>P149-5</f>
        <v>220</v>
      </c>
      <c r="K149" s="23">
        <f t="shared" si="25"/>
        <v>270</v>
      </c>
      <c r="L149" s="24">
        <f t="shared" si="37"/>
        <v>225</v>
      </c>
      <c r="M149" s="79"/>
      <c r="N149" s="115"/>
      <c r="O149" s="155"/>
      <c r="P149" s="68">
        <v>225</v>
      </c>
      <c r="Q149" s="26">
        <f t="shared" si="23"/>
        <v>230</v>
      </c>
      <c r="R149" s="26">
        <f t="shared" si="24"/>
        <v>235</v>
      </c>
      <c r="S149" s="27">
        <f t="shared" si="38"/>
        <v>225</v>
      </c>
      <c r="T149" s="28" t="s">
        <v>21</v>
      </c>
      <c r="U149" s="29">
        <v>335</v>
      </c>
      <c r="V149">
        <f>P149*1.5</f>
        <v>337.5</v>
      </c>
    </row>
    <row r="150" spans="1:22" ht="12.75">
      <c r="A150" s="83" t="s">
        <v>194</v>
      </c>
      <c r="B150" s="71" t="s">
        <v>193</v>
      </c>
      <c r="C150" s="216" t="s">
        <v>152</v>
      </c>
      <c r="D150" s="218"/>
      <c r="E150" s="21">
        <v>159</v>
      </c>
      <c r="F150" s="21">
        <v>137</v>
      </c>
      <c r="G150" s="21"/>
      <c r="H150" s="21">
        <f t="shared" si="22"/>
        <v>184</v>
      </c>
      <c r="I150" s="22">
        <f t="shared" si="36"/>
        <v>140</v>
      </c>
      <c r="J150" s="22">
        <f>P150-5</f>
        <v>135</v>
      </c>
      <c r="K150" s="23">
        <f t="shared" si="25"/>
        <v>185</v>
      </c>
      <c r="L150" s="24">
        <f t="shared" si="37"/>
        <v>140</v>
      </c>
      <c r="M150" s="79"/>
      <c r="N150" s="115"/>
      <c r="O150" s="155"/>
      <c r="P150" s="68">
        <v>140</v>
      </c>
      <c r="Q150" s="26">
        <f t="shared" si="23"/>
        <v>145</v>
      </c>
      <c r="R150" s="26">
        <f t="shared" si="24"/>
        <v>150</v>
      </c>
      <c r="S150" s="27">
        <f t="shared" si="38"/>
        <v>140</v>
      </c>
      <c r="T150" s="28" t="s">
        <v>21</v>
      </c>
      <c r="U150" s="29">
        <v>205</v>
      </c>
      <c r="V150">
        <f>P150*1.5</f>
        <v>210</v>
      </c>
    </row>
    <row r="151" spans="1:22" ht="12.75">
      <c r="A151" s="71" t="s">
        <v>193</v>
      </c>
      <c r="B151" s="71" t="s">
        <v>194</v>
      </c>
      <c r="C151" s="216" t="s">
        <v>215</v>
      </c>
      <c r="D151" s="217"/>
      <c r="E151" s="21">
        <v>315</v>
      </c>
      <c r="F151" s="21">
        <v>255</v>
      </c>
      <c r="G151" s="21">
        <f>0.73*P151+17.2</f>
        <v>225.24999999999997</v>
      </c>
      <c r="H151" s="21">
        <f>E151+25</f>
        <v>340</v>
      </c>
      <c r="I151" s="22">
        <f>P151+10</f>
        <v>295</v>
      </c>
      <c r="J151" s="22">
        <f>P151+5</f>
        <v>290</v>
      </c>
      <c r="K151" s="23">
        <f>I151+45</f>
        <v>340</v>
      </c>
      <c r="L151" s="24">
        <f>P151+20</f>
        <v>305</v>
      </c>
      <c r="M151" s="25">
        <f>P151+5</f>
        <v>290</v>
      </c>
      <c r="N151" s="114">
        <v>-10</v>
      </c>
      <c r="O151" s="155"/>
      <c r="P151" s="68">
        <v>285</v>
      </c>
      <c r="Q151" s="26">
        <f t="shared" si="23"/>
        <v>290</v>
      </c>
      <c r="R151" s="26">
        <f>P151+10</f>
        <v>295</v>
      </c>
      <c r="S151" s="27">
        <f>P151/1.5</f>
        <v>190</v>
      </c>
      <c r="T151" s="28" t="s">
        <v>21</v>
      </c>
      <c r="U151" s="29">
        <v>375</v>
      </c>
      <c r="V151">
        <f>S151*2</f>
        <v>380</v>
      </c>
    </row>
    <row r="152" spans="1:22" ht="12.75">
      <c r="A152" s="71" t="s">
        <v>193</v>
      </c>
      <c r="B152" s="71" t="s">
        <v>194</v>
      </c>
      <c r="C152" s="216" t="s">
        <v>216</v>
      </c>
      <c r="D152" s="217"/>
      <c r="E152" s="21">
        <v>315</v>
      </c>
      <c r="F152" s="21">
        <v>255</v>
      </c>
      <c r="G152" s="21">
        <f>0.73*P152+17.2</f>
        <v>225.24999999999997</v>
      </c>
      <c r="H152" s="21">
        <f t="shared" si="22"/>
        <v>340</v>
      </c>
      <c r="I152" s="22">
        <f>P152+10</f>
        <v>295</v>
      </c>
      <c r="J152" s="22">
        <f>P152+5</f>
        <v>290</v>
      </c>
      <c r="K152" s="23">
        <f t="shared" si="25"/>
        <v>340</v>
      </c>
      <c r="L152" s="24">
        <f>P152+20</f>
        <v>305</v>
      </c>
      <c r="M152" s="25">
        <f>P152+5</f>
        <v>290</v>
      </c>
      <c r="N152" s="114">
        <v>-10</v>
      </c>
      <c r="O152" s="155"/>
      <c r="P152" s="68">
        <v>285</v>
      </c>
      <c r="Q152" s="26">
        <f t="shared" si="23"/>
        <v>290</v>
      </c>
      <c r="R152" s="26">
        <f t="shared" si="24"/>
        <v>295</v>
      </c>
      <c r="S152" s="27">
        <f>P152/1.5</f>
        <v>190</v>
      </c>
      <c r="T152" s="28" t="s">
        <v>21</v>
      </c>
      <c r="U152" s="29">
        <v>375</v>
      </c>
      <c r="V152">
        <f>S152*2</f>
        <v>380</v>
      </c>
    </row>
    <row r="153" spans="1:22" ht="12.75">
      <c r="A153" s="83" t="s">
        <v>194</v>
      </c>
      <c r="B153" s="71" t="s">
        <v>193</v>
      </c>
      <c r="C153" s="216" t="s">
        <v>154</v>
      </c>
      <c r="D153" s="217"/>
      <c r="E153" s="21">
        <v>316</v>
      </c>
      <c r="F153" s="21">
        <v>281</v>
      </c>
      <c r="G153" s="21"/>
      <c r="H153" s="21">
        <f t="shared" si="22"/>
        <v>341</v>
      </c>
      <c r="I153" s="22">
        <f>P153+0</f>
        <v>285</v>
      </c>
      <c r="J153" s="22">
        <f>P153-5</f>
        <v>280</v>
      </c>
      <c r="K153" s="23">
        <f t="shared" si="25"/>
        <v>330</v>
      </c>
      <c r="L153" s="24">
        <f>P153+0</f>
        <v>285</v>
      </c>
      <c r="M153" s="79"/>
      <c r="N153" s="115"/>
      <c r="O153" s="155"/>
      <c r="P153" s="68">
        <v>285</v>
      </c>
      <c r="Q153" s="26">
        <f t="shared" si="23"/>
        <v>290</v>
      </c>
      <c r="R153" s="26">
        <f t="shared" si="24"/>
        <v>295</v>
      </c>
      <c r="S153" s="27">
        <f>P153+0</f>
        <v>285</v>
      </c>
      <c r="T153" s="28" t="s">
        <v>21</v>
      </c>
      <c r="U153" s="29">
        <v>425</v>
      </c>
      <c r="V153">
        <f>P153*1.5</f>
        <v>427.5</v>
      </c>
    </row>
    <row r="154" spans="1:22" ht="12.75">
      <c r="A154" s="83" t="s">
        <v>194</v>
      </c>
      <c r="B154" s="71" t="s">
        <v>193</v>
      </c>
      <c r="C154" s="240" t="s">
        <v>155</v>
      </c>
      <c r="D154" s="217"/>
      <c r="E154" s="84">
        <v>375</v>
      </c>
      <c r="F154" s="84">
        <v>375</v>
      </c>
      <c r="G154" s="21"/>
      <c r="H154" s="84">
        <f>E154+20</f>
        <v>395</v>
      </c>
      <c r="I154" s="85">
        <f>P154+0</f>
        <v>365</v>
      </c>
      <c r="J154" s="85">
        <f>P154+0</f>
        <v>365</v>
      </c>
      <c r="K154" s="86">
        <f>P154+20</f>
        <v>385</v>
      </c>
      <c r="L154" s="87">
        <f>P154+0</f>
        <v>365</v>
      </c>
      <c r="M154" s="92"/>
      <c r="N154" s="122"/>
      <c r="O154" s="156"/>
      <c r="P154" s="140">
        <v>365</v>
      </c>
      <c r="Q154" s="88">
        <f>P154+0</f>
        <v>365</v>
      </c>
      <c r="R154" s="88">
        <f>P154+0</f>
        <v>365</v>
      </c>
      <c r="S154" s="89">
        <f>P154+0</f>
        <v>365</v>
      </c>
      <c r="T154" s="90" t="s">
        <v>21</v>
      </c>
      <c r="U154" s="91">
        <v>385</v>
      </c>
      <c r="V154">
        <f>P154+25</f>
        <v>390</v>
      </c>
    </row>
    <row r="155" spans="1:22" ht="12.75">
      <c r="A155" s="83" t="s">
        <v>194</v>
      </c>
      <c r="B155" s="71" t="s">
        <v>193</v>
      </c>
      <c r="C155" s="240" t="s">
        <v>156</v>
      </c>
      <c r="D155" s="217"/>
      <c r="E155" s="84">
        <v>355</v>
      </c>
      <c r="F155" s="84">
        <v>355</v>
      </c>
      <c r="G155" s="21"/>
      <c r="H155" s="84">
        <f>E155+20</f>
        <v>375</v>
      </c>
      <c r="I155" s="85">
        <f>P155+0</f>
        <v>345</v>
      </c>
      <c r="J155" s="85">
        <f>P155+0</f>
        <v>345</v>
      </c>
      <c r="K155" s="86">
        <f>P155+20</f>
        <v>365</v>
      </c>
      <c r="L155" s="87">
        <f>P155+0</f>
        <v>345</v>
      </c>
      <c r="M155" s="92"/>
      <c r="N155" s="122"/>
      <c r="O155" s="156"/>
      <c r="P155" s="140">
        <v>345</v>
      </c>
      <c r="Q155" s="88">
        <f>P155+0</f>
        <v>345</v>
      </c>
      <c r="R155" s="88">
        <f>P155+0</f>
        <v>345</v>
      </c>
      <c r="S155" s="89">
        <f>P155+0</f>
        <v>345</v>
      </c>
      <c r="T155" s="90" t="s">
        <v>21</v>
      </c>
      <c r="U155" s="91">
        <v>365</v>
      </c>
      <c r="V155">
        <f>P155+25</f>
        <v>370</v>
      </c>
    </row>
    <row r="156" spans="1:22" ht="12.75">
      <c r="A156" s="83" t="s">
        <v>194</v>
      </c>
      <c r="B156" s="71" t="s">
        <v>193</v>
      </c>
      <c r="C156" s="216" t="s">
        <v>157</v>
      </c>
      <c r="D156" s="217"/>
      <c r="E156" s="21">
        <v>327</v>
      </c>
      <c r="F156" s="21">
        <v>292</v>
      </c>
      <c r="G156" s="21"/>
      <c r="H156" s="21">
        <f t="shared" si="22"/>
        <v>352</v>
      </c>
      <c r="I156" s="22">
        <f>P156+0</f>
        <v>295</v>
      </c>
      <c r="J156" s="22">
        <f>P156-5</f>
        <v>290</v>
      </c>
      <c r="K156" s="23">
        <f t="shared" si="25"/>
        <v>340</v>
      </c>
      <c r="L156" s="24">
        <f>P156+0</f>
        <v>295</v>
      </c>
      <c r="M156" s="79"/>
      <c r="N156" s="115"/>
      <c r="O156" s="155"/>
      <c r="P156" s="68">
        <v>295</v>
      </c>
      <c r="Q156" s="26">
        <f t="shared" si="23"/>
        <v>300</v>
      </c>
      <c r="R156" s="26">
        <f t="shared" si="24"/>
        <v>305</v>
      </c>
      <c r="S156" s="27">
        <f>P156+0</f>
        <v>295</v>
      </c>
      <c r="T156" s="28" t="s">
        <v>21</v>
      </c>
      <c r="U156" s="29">
        <v>435</v>
      </c>
      <c r="V156">
        <f>P156*1.5</f>
        <v>442.5</v>
      </c>
    </row>
    <row r="157" spans="1:22" ht="12.75">
      <c r="A157" s="83" t="s">
        <v>194</v>
      </c>
      <c r="B157" s="71" t="s">
        <v>193</v>
      </c>
      <c r="C157" s="216" t="s">
        <v>158</v>
      </c>
      <c r="D157" s="217"/>
      <c r="E157" s="21">
        <v>389</v>
      </c>
      <c r="F157" s="21">
        <v>347</v>
      </c>
      <c r="G157" s="21"/>
      <c r="H157" s="21">
        <f t="shared" si="22"/>
        <v>414</v>
      </c>
      <c r="I157" s="22">
        <f>P157+0</f>
        <v>355</v>
      </c>
      <c r="J157" s="22">
        <f>P157-5</f>
        <v>350</v>
      </c>
      <c r="K157" s="23">
        <f t="shared" si="25"/>
        <v>400</v>
      </c>
      <c r="L157" s="24">
        <f>P157+0</f>
        <v>355</v>
      </c>
      <c r="M157" s="79"/>
      <c r="N157" s="115"/>
      <c r="O157" s="155"/>
      <c r="P157" s="68">
        <v>355</v>
      </c>
      <c r="Q157" s="26">
        <f t="shared" si="23"/>
        <v>360</v>
      </c>
      <c r="R157" s="26">
        <f t="shared" si="24"/>
        <v>365</v>
      </c>
      <c r="S157" s="27">
        <f>P157+0</f>
        <v>355</v>
      </c>
      <c r="T157" s="28" t="s">
        <v>21</v>
      </c>
      <c r="U157" s="29">
        <v>525</v>
      </c>
      <c r="V157">
        <f>P157*1.5</f>
        <v>532.5</v>
      </c>
    </row>
    <row r="158" spans="1:22" ht="12.75">
      <c r="A158" s="71" t="s">
        <v>193</v>
      </c>
      <c r="B158" s="71" t="s">
        <v>194</v>
      </c>
      <c r="C158" s="216" t="s">
        <v>159</v>
      </c>
      <c r="D158" s="217"/>
      <c r="E158" s="21">
        <v>157</v>
      </c>
      <c r="F158" s="21">
        <v>111</v>
      </c>
      <c r="G158" s="21">
        <f>0.73*P158+17.2</f>
        <v>115.75</v>
      </c>
      <c r="H158" s="21">
        <f t="shared" si="22"/>
        <v>182</v>
      </c>
      <c r="I158" s="22">
        <f>P158+10</f>
        <v>145</v>
      </c>
      <c r="J158" s="22">
        <f>P158+5</f>
        <v>140</v>
      </c>
      <c r="K158" s="23">
        <f t="shared" si="25"/>
        <v>190</v>
      </c>
      <c r="L158" s="24">
        <f>P158+20</f>
        <v>155</v>
      </c>
      <c r="M158" s="25">
        <f>P158+5</f>
        <v>140</v>
      </c>
      <c r="N158" s="114">
        <v>-10</v>
      </c>
      <c r="O158" s="155"/>
      <c r="P158" s="68">
        <v>135</v>
      </c>
      <c r="Q158" s="26">
        <f t="shared" si="23"/>
        <v>140</v>
      </c>
      <c r="R158" s="26">
        <f t="shared" si="24"/>
        <v>145</v>
      </c>
      <c r="S158" s="27">
        <f>P158/1.5</f>
        <v>90</v>
      </c>
      <c r="T158" s="28" t="s">
        <v>21</v>
      </c>
      <c r="U158" s="29">
        <v>175</v>
      </c>
      <c r="V158">
        <f>S158*2</f>
        <v>180</v>
      </c>
    </row>
    <row r="159" spans="1:22" ht="12.75">
      <c r="A159" s="71"/>
      <c r="B159" s="71"/>
      <c r="C159" s="247" t="s">
        <v>160</v>
      </c>
      <c r="D159" s="217"/>
      <c r="E159" s="29"/>
      <c r="F159" s="29"/>
      <c r="G159" s="29"/>
      <c r="H159" s="29"/>
      <c r="I159" s="29"/>
      <c r="J159" s="29"/>
      <c r="K159" s="29"/>
      <c r="L159" s="29"/>
      <c r="M159" s="29"/>
      <c r="N159" s="130"/>
      <c r="O159" s="155"/>
      <c r="P159" s="149"/>
      <c r="Q159" s="29"/>
      <c r="R159" s="29"/>
      <c r="S159" s="60"/>
      <c r="T159" s="61"/>
      <c r="U159" s="29"/>
      <c r="V159">
        <f>S159*2</f>
        <v>0</v>
      </c>
    </row>
    <row r="160" spans="1:22" ht="12.75">
      <c r="A160" s="83" t="s">
        <v>193</v>
      </c>
      <c r="B160" s="71" t="s">
        <v>193</v>
      </c>
      <c r="C160" s="243" t="s">
        <v>161</v>
      </c>
      <c r="D160" s="217"/>
      <c r="E160" s="21">
        <v>347</v>
      </c>
      <c r="F160" s="21">
        <v>257</v>
      </c>
      <c r="G160" s="21">
        <f>0.73*P160+17.2</f>
        <v>247.14999999999998</v>
      </c>
      <c r="H160" s="21">
        <f t="shared" si="22"/>
        <v>372</v>
      </c>
      <c r="I160" s="22">
        <f>P160+10</f>
        <v>325</v>
      </c>
      <c r="J160" s="22">
        <f>P160+5</f>
        <v>320</v>
      </c>
      <c r="K160" s="23">
        <f t="shared" si="25"/>
        <v>370</v>
      </c>
      <c r="L160" s="24">
        <f>P160+20</f>
        <v>335</v>
      </c>
      <c r="M160" s="79"/>
      <c r="N160" s="115"/>
      <c r="O160" s="155"/>
      <c r="P160" s="68">
        <v>315</v>
      </c>
      <c r="Q160" s="26">
        <f t="shared" si="23"/>
        <v>320</v>
      </c>
      <c r="R160" s="26">
        <f t="shared" si="24"/>
        <v>325</v>
      </c>
      <c r="S160" s="27">
        <f>P160/1.5</f>
        <v>210</v>
      </c>
      <c r="T160" s="28" t="s">
        <v>21</v>
      </c>
      <c r="U160" s="29">
        <v>415</v>
      </c>
      <c r="V160">
        <f>P160/1.5*2</f>
        <v>420</v>
      </c>
    </row>
    <row r="161" spans="1:22" ht="12.75">
      <c r="A161" s="71" t="s">
        <v>193</v>
      </c>
      <c r="B161" s="71" t="s">
        <v>194</v>
      </c>
      <c r="C161" s="216" t="s">
        <v>162</v>
      </c>
      <c r="D161" s="217"/>
      <c r="E161" s="21">
        <v>159</v>
      </c>
      <c r="F161" s="21">
        <v>113</v>
      </c>
      <c r="G161" s="21">
        <f>0.73*P161+17.2</f>
        <v>115.75</v>
      </c>
      <c r="H161" s="21">
        <f t="shared" si="22"/>
        <v>184</v>
      </c>
      <c r="I161" s="22">
        <f>P161+10</f>
        <v>145</v>
      </c>
      <c r="J161" s="22">
        <f>P161+5</f>
        <v>140</v>
      </c>
      <c r="K161" s="23">
        <f t="shared" si="25"/>
        <v>190</v>
      </c>
      <c r="L161" s="24">
        <f>P161+20</f>
        <v>155</v>
      </c>
      <c r="M161" s="25">
        <f>P161+5</f>
        <v>140</v>
      </c>
      <c r="N161" s="114">
        <v>-10</v>
      </c>
      <c r="O161" s="155"/>
      <c r="P161" s="68">
        <v>135</v>
      </c>
      <c r="Q161" s="26">
        <f t="shared" si="23"/>
        <v>140</v>
      </c>
      <c r="R161" s="26">
        <f t="shared" si="24"/>
        <v>145</v>
      </c>
      <c r="S161" s="27">
        <f>P161/1.5</f>
        <v>90</v>
      </c>
      <c r="T161" s="28" t="s">
        <v>21</v>
      </c>
      <c r="U161" s="29">
        <v>175</v>
      </c>
      <c r="V161">
        <f>S161*2</f>
        <v>180</v>
      </c>
    </row>
    <row r="162" spans="1:22" ht="12.75">
      <c r="A162" s="71" t="s">
        <v>193</v>
      </c>
      <c r="B162" s="71" t="s">
        <v>194</v>
      </c>
      <c r="C162" s="240" t="s">
        <v>163</v>
      </c>
      <c r="D162" s="217"/>
      <c r="E162" s="95">
        <v>299</v>
      </c>
      <c r="F162" s="95">
        <v>248</v>
      </c>
      <c r="G162" s="21">
        <f>0.73*P162+17.2</f>
        <v>196.04999999999998</v>
      </c>
      <c r="H162" s="95">
        <f>E162+20</f>
        <v>319</v>
      </c>
      <c r="I162" s="96">
        <f>P162+0</f>
        <v>245</v>
      </c>
      <c r="J162" s="96">
        <f>P162+0</f>
        <v>245</v>
      </c>
      <c r="K162" s="97">
        <f>P162+20</f>
        <v>265</v>
      </c>
      <c r="L162" s="98">
        <f>P162+0</f>
        <v>245</v>
      </c>
      <c r="M162" s="105">
        <f>P162+10</f>
        <v>255</v>
      </c>
      <c r="N162" s="131">
        <v>-10</v>
      </c>
      <c r="O162" s="157"/>
      <c r="P162" s="148">
        <v>245</v>
      </c>
      <c r="Q162" s="100">
        <f>P162+0</f>
        <v>245</v>
      </c>
      <c r="R162" s="100">
        <f>P162+0</f>
        <v>245</v>
      </c>
      <c r="S162" s="101">
        <f>P162+0</f>
        <v>245</v>
      </c>
      <c r="T162" s="102" t="s">
        <v>21</v>
      </c>
      <c r="U162" s="103">
        <v>265</v>
      </c>
      <c r="V162">
        <f>P162+25</f>
        <v>270</v>
      </c>
    </row>
    <row r="163" spans="1:22" ht="12.75">
      <c r="A163" s="71"/>
      <c r="B163" s="71"/>
      <c r="C163" s="248" t="s">
        <v>164</v>
      </c>
      <c r="D163" s="217"/>
      <c r="E163" s="62"/>
      <c r="F163" s="62"/>
      <c r="G163" s="62"/>
      <c r="H163" s="62"/>
      <c r="I163" s="62"/>
      <c r="J163" s="62"/>
      <c r="K163" s="62"/>
      <c r="L163" s="62"/>
      <c r="M163" s="62"/>
      <c r="N163" s="132"/>
      <c r="O163" s="155"/>
      <c r="P163" s="150"/>
      <c r="Q163" s="62"/>
      <c r="R163" s="62"/>
      <c r="S163" s="63"/>
      <c r="T163" s="64"/>
      <c r="U163" s="62"/>
      <c r="V163">
        <f>S163*2</f>
        <v>0</v>
      </c>
    </row>
    <row r="164" spans="1:22" ht="12.75">
      <c r="A164" s="83" t="s">
        <v>194</v>
      </c>
      <c r="B164" s="71" t="s">
        <v>193</v>
      </c>
      <c r="C164" s="240" t="s">
        <v>165</v>
      </c>
      <c r="D164" s="217"/>
      <c r="E164" s="95">
        <v>95</v>
      </c>
      <c r="F164" s="95">
        <v>89</v>
      </c>
      <c r="G164" s="21"/>
      <c r="H164" s="95">
        <f>E164+20</f>
        <v>115</v>
      </c>
      <c r="I164" s="96">
        <f>P164+0</f>
        <v>95</v>
      </c>
      <c r="J164" s="96">
        <f>P164+0</f>
        <v>95</v>
      </c>
      <c r="K164" s="97">
        <f>P164+20</f>
        <v>115</v>
      </c>
      <c r="L164" s="98">
        <f>P164+0</f>
        <v>95</v>
      </c>
      <c r="M164" s="99"/>
      <c r="N164" s="129"/>
      <c r="O164" s="157"/>
      <c r="P164" s="148">
        <v>95</v>
      </c>
      <c r="Q164" s="100">
        <f>P164+0</f>
        <v>95</v>
      </c>
      <c r="R164" s="100">
        <f>P164+0</f>
        <v>95</v>
      </c>
      <c r="S164" s="101">
        <f>P164+0</f>
        <v>95</v>
      </c>
      <c r="T164" s="102" t="s">
        <v>21</v>
      </c>
      <c r="U164" s="103">
        <v>115</v>
      </c>
      <c r="V164">
        <f>P164+25</f>
        <v>120</v>
      </c>
    </row>
    <row r="165" spans="1:22" ht="12.75">
      <c r="A165" s="71"/>
      <c r="B165" s="71"/>
      <c r="C165" s="249" t="s">
        <v>166</v>
      </c>
      <c r="D165" s="217"/>
      <c r="E165" s="43"/>
      <c r="F165" s="65"/>
      <c r="G165" s="43"/>
      <c r="H165" s="43"/>
      <c r="I165" s="43"/>
      <c r="J165" s="43"/>
      <c r="K165" s="43"/>
      <c r="L165" s="43"/>
      <c r="M165" s="43"/>
      <c r="N165" s="121"/>
      <c r="O165" s="155"/>
      <c r="P165" s="141"/>
      <c r="Q165" s="43"/>
      <c r="R165" s="43"/>
      <c r="S165" s="44"/>
      <c r="T165" s="45"/>
      <c r="U165" s="43"/>
      <c r="V165">
        <f aca="true" t="shared" si="39" ref="V165:V170">S165*2</f>
        <v>0</v>
      </c>
    </row>
    <row r="166" spans="1:22" ht="12.75">
      <c r="A166" s="71" t="s">
        <v>193</v>
      </c>
      <c r="B166" s="71" t="s">
        <v>194</v>
      </c>
      <c r="C166" s="216" t="s">
        <v>167</v>
      </c>
      <c r="D166" s="245"/>
      <c r="E166" s="21">
        <v>119</v>
      </c>
      <c r="F166" s="21">
        <v>95</v>
      </c>
      <c r="G166" s="21">
        <f>0.73*P166+17.2</f>
        <v>101.15</v>
      </c>
      <c r="H166" s="21">
        <f t="shared" si="22"/>
        <v>144</v>
      </c>
      <c r="I166" s="22">
        <f>P166+10</f>
        <v>125</v>
      </c>
      <c r="J166" s="22">
        <f>P166+5</f>
        <v>120</v>
      </c>
      <c r="K166" s="23">
        <f t="shared" si="25"/>
        <v>170</v>
      </c>
      <c r="L166" s="24">
        <f>P166+20</f>
        <v>135</v>
      </c>
      <c r="M166" s="25">
        <f>P166+5</f>
        <v>120</v>
      </c>
      <c r="N166" s="114">
        <v>-10</v>
      </c>
      <c r="O166" s="155"/>
      <c r="P166" s="68">
        <v>115</v>
      </c>
      <c r="Q166" s="26">
        <f t="shared" si="23"/>
        <v>120</v>
      </c>
      <c r="R166" s="26">
        <f t="shared" si="24"/>
        <v>125</v>
      </c>
      <c r="S166" s="27">
        <f>P166/1.5</f>
        <v>76.66666666666667</v>
      </c>
      <c r="T166" s="28" t="s">
        <v>21</v>
      </c>
      <c r="U166" s="29">
        <v>145</v>
      </c>
      <c r="V166">
        <f t="shared" si="39"/>
        <v>153.33333333333334</v>
      </c>
    </row>
    <row r="167" spans="1:22" ht="12.75">
      <c r="A167" s="71" t="s">
        <v>193</v>
      </c>
      <c r="B167" s="71" t="s">
        <v>194</v>
      </c>
      <c r="C167" s="216" t="s">
        <v>168</v>
      </c>
      <c r="D167" s="245"/>
      <c r="E167" s="21">
        <v>119</v>
      </c>
      <c r="F167" s="21">
        <v>95</v>
      </c>
      <c r="G167" s="21">
        <f>0.73*P167+17.2</f>
        <v>101.15</v>
      </c>
      <c r="H167" s="21">
        <f t="shared" si="22"/>
        <v>144</v>
      </c>
      <c r="I167" s="22">
        <f>P167+10</f>
        <v>125</v>
      </c>
      <c r="J167" s="22">
        <f>P167+5</f>
        <v>120</v>
      </c>
      <c r="K167" s="23">
        <f t="shared" si="25"/>
        <v>170</v>
      </c>
      <c r="L167" s="24">
        <f>P167+20</f>
        <v>135</v>
      </c>
      <c r="M167" s="25">
        <f>P167+5</f>
        <v>120</v>
      </c>
      <c r="N167" s="114">
        <v>-10</v>
      </c>
      <c r="O167" s="155"/>
      <c r="P167" s="68">
        <v>115</v>
      </c>
      <c r="Q167" s="26">
        <f t="shared" si="23"/>
        <v>120</v>
      </c>
      <c r="R167" s="26">
        <f t="shared" si="24"/>
        <v>125</v>
      </c>
      <c r="S167" s="27">
        <f>P167/1.5</f>
        <v>76.66666666666667</v>
      </c>
      <c r="T167" s="28" t="s">
        <v>21</v>
      </c>
      <c r="U167" s="29">
        <v>145</v>
      </c>
      <c r="V167">
        <f t="shared" si="39"/>
        <v>153.33333333333334</v>
      </c>
    </row>
    <row r="168" spans="1:22" ht="12.75">
      <c r="A168" s="71" t="s">
        <v>193</v>
      </c>
      <c r="B168" s="71" t="s">
        <v>194</v>
      </c>
      <c r="C168" s="216" t="s">
        <v>169</v>
      </c>
      <c r="D168" s="245"/>
      <c r="E168" s="21">
        <v>119</v>
      </c>
      <c r="F168" s="21">
        <v>95</v>
      </c>
      <c r="G168" s="21">
        <f>0.73*P168+17.2</f>
        <v>101.15</v>
      </c>
      <c r="H168" s="21">
        <f t="shared" si="22"/>
        <v>144</v>
      </c>
      <c r="I168" s="22">
        <f>P168+10</f>
        <v>125</v>
      </c>
      <c r="J168" s="22">
        <f>P168+5</f>
        <v>120</v>
      </c>
      <c r="K168" s="23">
        <f t="shared" si="25"/>
        <v>170</v>
      </c>
      <c r="L168" s="24">
        <f>P168+20</f>
        <v>135</v>
      </c>
      <c r="M168" s="25">
        <f>P168+5</f>
        <v>120</v>
      </c>
      <c r="N168" s="114">
        <v>-10</v>
      </c>
      <c r="O168" s="155"/>
      <c r="P168" s="68">
        <v>115</v>
      </c>
      <c r="Q168" s="26">
        <f t="shared" si="23"/>
        <v>120</v>
      </c>
      <c r="R168" s="26">
        <f t="shared" si="24"/>
        <v>125</v>
      </c>
      <c r="S168" s="27">
        <f>P168/1.5</f>
        <v>76.66666666666667</v>
      </c>
      <c r="T168" s="28" t="s">
        <v>21</v>
      </c>
      <c r="U168" s="29">
        <v>145</v>
      </c>
      <c r="V168">
        <f t="shared" si="39"/>
        <v>153.33333333333334</v>
      </c>
    </row>
    <row r="169" spans="1:22" ht="12.75">
      <c r="A169" s="71" t="s">
        <v>193</v>
      </c>
      <c r="B169" s="71" t="s">
        <v>194</v>
      </c>
      <c r="C169" s="216" t="s">
        <v>170</v>
      </c>
      <c r="D169" s="217"/>
      <c r="E169" s="21">
        <v>119</v>
      </c>
      <c r="F169" s="21">
        <v>95</v>
      </c>
      <c r="G169" s="21">
        <f>0.73*P169+17.2</f>
        <v>101.15</v>
      </c>
      <c r="H169" s="21">
        <f t="shared" si="22"/>
        <v>144</v>
      </c>
      <c r="I169" s="22">
        <f>P169+10</f>
        <v>125</v>
      </c>
      <c r="J169" s="22">
        <f>P169+5</f>
        <v>120</v>
      </c>
      <c r="K169" s="23">
        <f t="shared" si="25"/>
        <v>170</v>
      </c>
      <c r="L169" s="24">
        <f>P169+20</f>
        <v>135</v>
      </c>
      <c r="M169" s="25">
        <f>P169+5</f>
        <v>120</v>
      </c>
      <c r="N169" s="114">
        <v>-10</v>
      </c>
      <c r="O169" s="155"/>
      <c r="P169" s="68">
        <v>115</v>
      </c>
      <c r="Q169" s="26">
        <f t="shared" si="23"/>
        <v>120</v>
      </c>
      <c r="R169" s="26">
        <f t="shared" si="24"/>
        <v>125</v>
      </c>
      <c r="S169" s="27">
        <f>P169/1.5</f>
        <v>76.66666666666667</v>
      </c>
      <c r="T169" s="28" t="s">
        <v>21</v>
      </c>
      <c r="U169" s="29">
        <v>145</v>
      </c>
      <c r="V169">
        <f t="shared" si="39"/>
        <v>153.33333333333334</v>
      </c>
    </row>
    <row r="170" spans="1:22" ht="12.75">
      <c r="A170" s="71" t="s">
        <v>193</v>
      </c>
      <c r="B170" s="71" t="s">
        <v>194</v>
      </c>
      <c r="C170" s="216" t="s">
        <v>171</v>
      </c>
      <c r="D170" s="217"/>
      <c r="E170" s="21">
        <v>191</v>
      </c>
      <c r="F170" s="21">
        <v>135</v>
      </c>
      <c r="G170" s="21">
        <f>0.73*P170+17.2</f>
        <v>137.65</v>
      </c>
      <c r="H170" s="21">
        <f t="shared" si="22"/>
        <v>216</v>
      </c>
      <c r="I170" s="22">
        <f>P170+10</f>
        <v>175</v>
      </c>
      <c r="J170" s="22">
        <f>P170+5</f>
        <v>170</v>
      </c>
      <c r="K170" s="23">
        <f t="shared" si="25"/>
        <v>220</v>
      </c>
      <c r="L170" s="24">
        <f>P170+20</f>
        <v>185</v>
      </c>
      <c r="M170" s="25">
        <f>P170+5</f>
        <v>170</v>
      </c>
      <c r="N170" s="114">
        <v>-10</v>
      </c>
      <c r="O170" s="155"/>
      <c r="P170" s="68">
        <v>165</v>
      </c>
      <c r="Q170" s="26">
        <f t="shared" si="23"/>
        <v>170</v>
      </c>
      <c r="R170" s="26">
        <f t="shared" si="24"/>
        <v>175</v>
      </c>
      <c r="S170" s="27">
        <f>P170/1.5</f>
        <v>110</v>
      </c>
      <c r="T170" s="28" t="s">
        <v>21</v>
      </c>
      <c r="U170" s="29">
        <v>215</v>
      </c>
      <c r="V170">
        <f t="shared" si="39"/>
        <v>220</v>
      </c>
    </row>
    <row r="171" spans="1:22" ht="12.75">
      <c r="A171" s="83" t="s">
        <v>194</v>
      </c>
      <c r="B171" s="71" t="s">
        <v>193</v>
      </c>
      <c r="C171" s="216" t="s">
        <v>172</v>
      </c>
      <c r="D171" s="217"/>
      <c r="E171" s="21">
        <v>295</v>
      </c>
      <c r="F171" s="21">
        <v>269</v>
      </c>
      <c r="G171" s="21"/>
      <c r="H171" s="21">
        <f t="shared" si="22"/>
        <v>320</v>
      </c>
      <c r="I171" s="22">
        <f>P171+0</f>
        <v>260</v>
      </c>
      <c r="J171" s="22">
        <f>P171-5</f>
        <v>255</v>
      </c>
      <c r="K171" s="23">
        <f t="shared" si="25"/>
        <v>305</v>
      </c>
      <c r="L171" s="24">
        <f>P171+0</f>
        <v>260</v>
      </c>
      <c r="M171" s="79"/>
      <c r="N171" s="115"/>
      <c r="O171" s="155"/>
      <c r="P171" s="68">
        <v>260</v>
      </c>
      <c r="Q171" s="26">
        <f t="shared" si="23"/>
        <v>265</v>
      </c>
      <c r="R171" s="26">
        <f t="shared" si="24"/>
        <v>270</v>
      </c>
      <c r="S171" s="27">
        <f>P171+0</f>
        <v>260</v>
      </c>
      <c r="T171" s="28" t="s">
        <v>21</v>
      </c>
      <c r="U171" s="29">
        <v>385</v>
      </c>
      <c r="V171">
        <f>P171*1.5</f>
        <v>390</v>
      </c>
    </row>
    <row r="172" spans="1:22" ht="12.75">
      <c r="A172" s="71"/>
      <c r="B172" s="71"/>
      <c r="C172" s="254" t="s">
        <v>173</v>
      </c>
      <c r="D172" s="255"/>
      <c r="E172" s="23"/>
      <c r="F172" s="23"/>
      <c r="G172" s="23"/>
      <c r="H172" s="23"/>
      <c r="I172" s="23"/>
      <c r="J172" s="23"/>
      <c r="K172" s="23"/>
      <c r="L172" s="23"/>
      <c r="M172" s="23"/>
      <c r="N172" s="133"/>
      <c r="O172" s="155"/>
      <c r="P172" s="151"/>
      <c r="Q172" s="23"/>
      <c r="R172" s="23"/>
      <c r="S172" s="66"/>
      <c r="T172" s="67"/>
      <c r="U172" s="23"/>
      <c r="V172">
        <f>S172*2</f>
        <v>0</v>
      </c>
    </row>
    <row r="173" spans="1:22" ht="12.75">
      <c r="A173" s="83" t="s">
        <v>194</v>
      </c>
      <c r="B173" s="71" t="s">
        <v>194</v>
      </c>
      <c r="C173" s="216" t="s">
        <v>174</v>
      </c>
      <c r="D173" s="217"/>
      <c r="E173" s="21">
        <v>0</v>
      </c>
      <c r="F173" s="21"/>
      <c r="G173" s="21"/>
      <c r="H173" s="21">
        <f t="shared" si="22"/>
        <v>25</v>
      </c>
      <c r="I173" s="22">
        <f>P173+0</f>
        <v>85</v>
      </c>
      <c r="J173" s="22">
        <f>P173-5</f>
        <v>80</v>
      </c>
      <c r="K173" s="23">
        <f t="shared" si="25"/>
        <v>130</v>
      </c>
      <c r="L173" s="24">
        <f>P173+0</f>
        <v>85</v>
      </c>
      <c r="M173" s="79"/>
      <c r="N173" s="115"/>
      <c r="O173" s="155"/>
      <c r="P173" s="68">
        <v>85</v>
      </c>
      <c r="Q173" s="26">
        <f t="shared" si="23"/>
        <v>90</v>
      </c>
      <c r="R173" s="26">
        <f t="shared" si="24"/>
        <v>95</v>
      </c>
      <c r="S173" s="27">
        <f>P173+0</f>
        <v>85</v>
      </c>
      <c r="T173" s="28" t="s">
        <v>21</v>
      </c>
      <c r="U173" s="29">
        <v>125</v>
      </c>
      <c r="V173">
        <f>P173*1.5</f>
        <v>127.5</v>
      </c>
    </row>
    <row r="174" spans="1:22" ht="12.75">
      <c r="A174" s="167"/>
      <c r="B174" s="71"/>
      <c r="C174" s="216" t="s">
        <v>236</v>
      </c>
      <c r="D174" s="218"/>
      <c r="E174" s="21">
        <v>0</v>
      </c>
      <c r="F174" s="21"/>
      <c r="G174" s="21"/>
      <c r="H174" s="21">
        <f t="shared" si="22"/>
        <v>25</v>
      </c>
      <c r="I174" s="22">
        <f>P174+10</f>
        <v>10</v>
      </c>
      <c r="J174" s="22">
        <f>P174+5</f>
        <v>5</v>
      </c>
      <c r="K174" s="23">
        <f t="shared" si="25"/>
        <v>55</v>
      </c>
      <c r="L174" s="24">
        <f>P174+20</f>
        <v>20</v>
      </c>
      <c r="M174" s="25"/>
      <c r="N174" s="114"/>
      <c r="O174" s="166"/>
      <c r="P174" s="68"/>
      <c r="Q174" s="26">
        <f>P174+5</f>
        <v>5</v>
      </c>
      <c r="R174" s="26">
        <f>P174+10</f>
        <v>10</v>
      </c>
      <c r="S174" s="27">
        <f>P174/1.5</f>
        <v>0</v>
      </c>
      <c r="T174" s="28" t="s">
        <v>21</v>
      </c>
      <c r="U174" s="29"/>
      <c r="V174">
        <f>P174*2</f>
        <v>0</v>
      </c>
    </row>
    <row r="175" spans="1:22" ht="12.75">
      <c r="A175" s="167"/>
      <c r="B175" s="71"/>
      <c r="C175" s="216" t="s">
        <v>237</v>
      </c>
      <c r="D175" s="218"/>
      <c r="E175" s="21">
        <v>0</v>
      </c>
      <c r="F175" s="21"/>
      <c r="G175" s="21"/>
      <c r="H175" s="21">
        <f t="shared" si="22"/>
        <v>25</v>
      </c>
      <c r="I175" s="22">
        <f>P175+10</f>
        <v>10</v>
      </c>
      <c r="J175" s="22">
        <f>P175+5</f>
        <v>5</v>
      </c>
      <c r="K175" s="23">
        <f t="shared" si="25"/>
        <v>55</v>
      </c>
      <c r="L175" s="24">
        <f>P175+20</f>
        <v>20</v>
      </c>
      <c r="M175" s="25"/>
      <c r="N175" s="114"/>
      <c r="O175" s="166"/>
      <c r="P175" s="68"/>
      <c r="Q175" s="26">
        <f>P175+5</f>
        <v>5</v>
      </c>
      <c r="R175" s="26">
        <f>P175+10</f>
        <v>10</v>
      </c>
      <c r="S175" s="27">
        <f>P175/1.5</f>
        <v>0</v>
      </c>
      <c r="T175" s="28" t="s">
        <v>21</v>
      </c>
      <c r="U175" s="29"/>
      <c r="V175">
        <f>P175*2</f>
        <v>0</v>
      </c>
    </row>
    <row r="176" spans="1:22" ht="12.75">
      <c r="A176" s="71"/>
      <c r="B176" s="71"/>
      <c r="C176" s="247" t="s">
        <v>175</v>
      </c>
      <c r="D176" s="217"/>
      <c r="E176" s="29"/>
      <c r="F176" s="23"/>
      <c r="G176" s="23"/>
      <c r="H176" s="29"/>
      <c r="I176" s="29"/>
      <c r="J176" s="29"/>
      <c r="K176" s="29"/>
      <c r="L176" s="29"/>
      <c r="M176" s="29"/>
      <c r="N176" s="130"/>
      <c r="O176" s="155"/>
      <c r="P176" s="149"/>
      <c r="Q176" s="29"/>
      <c r="R176" s="29"/>
      <c r="S176" s="60"/>
      <c r="T176" s="61"/>
      <c r="U176" s="29"/>
      <c r="V176">
        <f>S176*2</f>
        <v>0</v>
      </c>
    </row>
    <row r="177" spans="1:22" ht="12.75">
      <c r="A177" s="83" t="s">
        <v>194</v>
      </c>
      <c r="B177" s="71" t="s">
        <v>193</v>
      </c>
      <c r="C177" s="216" t="s">
        <v>176</v>
      </c>
      <c r="D177" s="217"/>
      <c r="E177" s="111">
        <f>L177+0</f>
        <v>19</v>
      </c>
      <c r="F177" s="21"/>
      <c r="G177" s="21"/>
      <c r="H177" s="21"/>
      <c r="I177" s="106" t="s">
        <v>198</v>
      </c>
      <c r="J177" s="106">
        <f>P177-1</f>
        <v>18</v>
      </c>
      <c r="K177" s="23">
        <v>532</v>
      </c>
      <c r="L177" s="110">
        <f>P177+0</f>
        <v>19</v>
      </c>
      <c r="M177" s="79"/>
      <c r="N177" s="115"/>
      <c r="O177" s="155"/>
      <c r="P177" s="68">
        <v>19</v>
      </c>
      <c r="Q177" s="26"/>
      <c r="R177" s="26"/>
      <c r="S177" s="27"/>
      <c r="T177" s="28"/>
      <c r="U177" s="29"/>
      <c r="V177">
        <f>P177*1.5</f>
        <v>28.5</v>
      </c>
    </row>
    <row r="178" spans="1:22" ht="12.75">
      <c r="A178" s="83" t="s">
        <v>194</v>
      </c>
      <c r="B178" s="71" t="s">
        <v>193</v>
      </c>
      <c r="C178" s="216" t="s">
        <v>177</v>
      </c>
      <c r="D178" s="217"/>
      <c r="E178" s="111">
        <f aca="true" t="shared" si="40" ref="E178:E183">L178+0</f>
        <v>7.5</v>
      </c>
      <c r="F178" s="21"/>
      <c r="G178" s="21"/>
      <c r="H178" s="21"/>
      <c r="I178" s="106" t="s">
        <v>199</v>
      </c>
      <c r="J178" s="106">
        <f aca="true" t="shared" si="41" ref="J178:J186">P178-1</f>
        <v>6.5</v>
      </c>
      <c r="K178" s="23">
        <v>210</v>
      </c>
      <c r="L178" s="110">
        <f aca="true" t="shared" si="42" ref="L178:L186">P178+0</f>
        <v>7.5</v>
      </c>
      <c r="M178" s="79"/>
      <c r="N178" s="115"/>
      <c r="O178" s="155"/>
      <c r="P178" s="68">
        <v>7.5</v>
      </c>
      <c r="Q178" s="26"/>
      <c r="R178" s="26"/>
      <c r="S178" s="27"/>
      <c r="T178" s="28"/>
      <c r="U178" s="29"/>
      <c r="V178">
        <f aca="true" t="shared" si="43" ref="V178:V186">P178*1.5</f>
        <v>11.25</v>
      </c>
    </row>
    <row r="179" spans="1:22" ht="12.75">
      <c r="A179" s="83" t="s">
        <v>194</v>
      </c>
      <c r="B179" s="71" t="s">
        <v>193</v>
      </c>
      <c r="C179" s="216" t="s">
        <v>178</v>
      </c>
      <c r="D179" s="217"/>
      <c r="E179" s="111">
        <f t="shared" si="40"/>
        <v>10.5</v>
      </c>
      <c r="F179" s="21"/>
      <c r="G179" s="21"/>
      <c r="H179" s="21"/>
      <c r="I179" s="106" t="s">
        <v>200</v>
      </c>
      <c r="J179" s="106">
        <f t="shared" si="41"/>
        <v>9.5</v>
      </c>
      <c r="K179" s="23">
        <v>294</v>
      </c>
      <c r="L179" s="110">
        <f t="shared" si="42"/>
        <v>10.5</v>
      </c>
      <c r="M179" s="79"/>
      <c r="N179" s="115"/>
      <c r="O179" s="155"/>
      <c r="P179" s="68">
        <v>10.5</v>
      </c>
      <c r="Q179" s="26"/>
      <c r="R179" s="26"/>
      <c r="S179" s="27"/>
      <c r="T179" s="28"/>
      <c r="U179" s="29"/>
      <c r="V179">
        <f t="shared" si="43"/>
        <v>15.75</v>
      </c>
    </row>
    <row r="180" spans="1:22" ht="12.75">
      <c r="A180" s="83" t="s">
        <v>194</v>
      </c>
      <c r="B180" s="71" t="s">
        <v>193</v>
      </c>
      <c r="C180" s="216" t="s">
        <v>179</v>
      </c>
      <c r="D180" s="217"/>
      <c r="E180" s="111">
        <f t="shared" si="40"/>
        <v>17.8</v>
      </c>
      <c r="F180" s="21"/>
      <c r="G180" s="21"/>
      <c r="H180" s="21"/>
      <c r="I180" s="106" t="s">
        <v>201</v>
      </c>
      <c r="J180" s="106">
        <f t="shared" si="41"/>
        <v>16.8</v>
      </c>
      <c r="K180" s="23">
        <v>499</v>
      </c>
      <c r="L180" s="110">
        <f t="shared" si="42"/>
        <v>17.8</v>
      </c>
      <c r="M180" s="79"/>
      <c r="N180" s="115"/>
      <c r="O180" s="155"/>
      <c r="P180" s="68">
        <v>17.8</v>
      </c>
      <c r="Q180" s="26"/>
      <c r="R180" s="26"/>
      <c r="S180" s="27"/>
      <c r="T180" s="28"/>
      <c r="U180" s="29"/>
      <c r="V180">
        <f t="shared" si="43"/>
        <v>26.700000000000003</v>
      </c>
    </row>
    <row r="181" spans="1:22" ht="12.75">
      <c r="A181" s="83" t="s">
        <v>194</v>
      </c>
      <c r="B181" s="71" t="s">
        <v>193</v>
      </c>
      <c r="C181" s="216" t="s">
        <v>180</v>
      </c>
      <c r="D181" s="217"/>
      <c r="E181" s="111">
        <f t="shared" si="40"/>
        <v>7.5</v>
      </c>
      <c r="F181" s="21"/>
      <c r="G181" s="21"/>
      <c r="H181" s="21"/>
      <c r="I181" s="106" t="s">
        <v>199</v>
      </c>
      <c r="J181" s="106">
        <f t="shared" si="41"/>
        <v>6.5</v>
      </c>
      <c r="K181" s="23">
        <v>210</v>
      </c>
      <c r="L181" s="110">
        <f t="shared" si="42"/>
        <v>7.5</v>
      </c>
      <c r="M181" s="79"/>
      <c r="N181" s="115"/>
      <c r="O181" s="155"/>
      <c r="P181" s="68">
        <v>7.5</v>
      </c>
      <c r="Q181" s="26"/>
      <c r="R181" s="26"/>
      <c r="S181" s="27"/>
      <c r="T181" s="28"/>
      <c r="U181" s="29"/>
      <c r="V181">
        <f t="shared" si="43"/>
        <v>11.25</v>
      </c>
    </row>
    <row r="182" spans="1:22" ht="12.75">
      <c r="A182" s="83" t="s">
        <v>194</v>
      </c>
      <c r="B182" s="71" t="s">
        <v>193</v>
      </c>
      <c r="C182" s="216" t="s">
        <v>181</v>
      </c>
      <c r="D182" s="217"/>
      <c r="E182" s="111">
        <f t="shared" si="40"/>
        <v>6</v>
      </c>
      <c r="F182" s="21"/>
      <c r="G182" s="21"/>
      <c r="H182" s="21"/>
      <c r="I182" s="106" t="s">
        <v>202</v>
      </c>
      <c r="J182" s="106">
        <f t="shared" si="41"/>
        <v>5</v>
      </c>
      <c r="K182" s="23">
        <v>168</v>
      </c>
      <c r="L182" s="110">
        <f t="shared" si="42"/>
        <v>6</v>
      </c>
      <c r="M182" s="79"/>
      <c r="N182" s="115"/>
      <c r="O182" s="155"/>
      <c r="P182" s="68">
        <v>6</v>
      </c>
      <c r="Q182" s="26"/>
      <c r="R182" s="26"/>
      <c r="S182" s="27"/>
      <c r="T182" s="28"/>
      <c r="U182" s="29"/>
      <c r="V182">
        <f t="shared" si="43"/>
        <v>9</v>
      </c>
    </row>
    <row r="183" spans="1:22" ht="12.75">
      <c r="A183" s="83" t="s">
        <v>194</v>
      </c>
      <c r="B183" s="71" t="s">
        <v>193</v>
      </c>
      <c r="C183" s="216" t="s">
        <v>182</v>
      </c>
      <c r="D183" s="217"/>
      <c r="E183" s="111">
        <f t="shared" si="40"/>
        <v>7.5</v>
      </c>
      <c r="F183" s="21"/>
      <c r="G183" s="21"/>
      <c r="H183" s="21"/>
      <c r="I183" s="106" t="s">
        <v>199</v>
      </c>
      <c r="J183" s="106">
        <f t="shared" si="41"/>
        <v>6.5</v>
      </c>
      <c r="K183" s="23">
        <v>210</v>
      </c>
      <c r="L183" s="110">
        <f t="shared" si="42"/>
        <v>7.5</v>
      </c>
      <c r="M183" s="79"/>
      <c r="N183" s="115"/>
      <c r="O183" s="155"/>
      <c r="P183" s="68">
        <v>7.5</v>
      </c>
      <c r="Q183" s="26"/>
      <c r="R183" s="26"/>
      <c r="S183" s="27"/>
      <c r="T183" s="28"/>
      <c r="U183" s="29"/>
      <c r="V183">
        <f t="shared" si="43"/>
        <v>11.25</v>
      </c>
    </row>
    <row r="184" spans="1:22" ht="12.75">
      <c r="A184" s="83" t="s">
        <v>194</v>
      </c>
      <c r="B184" s="71" t="s">
        <v>193</v>
      </c>
      <c r="C184" s="216" t="s">
        <v>183</v>
      </c>
      <c r="D184" s="217"/>
      <c r="E184" s="79"/>
      <c r="F184" s="21"/>
      <c r="G184" s="21"/>
      <c r="H184" s="21"/>
      <c r="I184" s="106" t="s">
        <v>203</v>
      </c>
      <c r="J184" s="106">
        <f t="shared" si="41"/>
        <v>9</v>
      </c>
      <c r="K184" s="23">
        <v>280</v>
      </c>
      <c r="L184" s="110">
        <f t="shared" si="42"/>
        <v>10</v>
      </c>
      <c r="M184" s="79"/>
      <c r="N184" s="115"/>
      <c r="O184" s="155"/>
      <c r="P184" s="68">
        <v>10</v>
      </c>
      <c r="Q184" s="26"/>
      <c r="R184" s="26"/>
      <c r="S184" s="27"/>
      <c r="T184" s="28"/>
      <c r="U184" s="29"/>
      <c r="V184">
        <f t="shared" si="43"/>
        <v>15</v>
      </c>
    </row>
    <row r="185" spans="1:22" ht="12.75">
      <c r="A185" s="83" t="s">
        <v>194</v>
      </c>
      <c r="B185" s="71" t="s">
        <v>193</v>
      </c>
      <c r="C185" s="216" t="s">
        <v>184</v>
      </c>
      <c r="D185" s="217"/>
      <c r="E185" s="79"/>
      <c r="F185" s="21"/>
      <c r="G185" s="21"/>
      <c r="H185" s="21"/>
      <c r="I185" s="106" t="s">
        <v>204</v>
      </c>
      <c r="J185" s="106">
        <f t="shared" si="41"/>
        <v>5.5</v>
      </c>
      <c r="K185" s="23">
        <v>180</v>
      </c>
      <c r="L185" s="110">
        <f t="shared" si="42"/>
        <v>6.5</v>
      </c>
      <c r="M185" s="79"/>
      <c r="N185" s="115"/>
      <c r="O185" s="155"/>
      <c r="P185" s="68">
        <v>6.5</v>
      </c>
      <c r="Q185" s="26"/>
      <c r="R185" s="26"/>
      <c r="S185" s="27"/>
      <c r="T185" s="28"/>
      <c r="U185" s="29"/>
      <c r="V185">
        <f t="shared" si="43"/>
        <v>9.75</v>
      </c>
    </row>
    <row r="186" spans="1:22" ht="12.75">
      <c r="A186" s="83" t="s">
        <v>194</v>
      </c>
      <c r="B186" s="71" t="s">
        <v>193</v>
      </c>
      <c r="C186" s="216" t="s">
        <v>185</v>
      </c>
      <c r="D186" s="217"/>
      <c r="E186" s="79"/>
      <c r="F186" s="21"/>
      <c r="G186" s="21"/>
      <c r="H186" s="21"/>
      <c r="I186" s="106" t="s">
        <v>199</v>
      </c>
      <c r="J186" s="106">
        <f t="shared" si="41"/>
        <v>6.5</v>
      </c>
      <c r="K186" s="23">
        <v>210</v>
      </c>
      <c r="L186" s="110">
        <f t="shared" si="42"/>
        <v>7.5</v>
      </c>
      <c r="M186" s="79"/>
      <c r="N186" s="115"/>
      <c r="O186" s="155"/>
      <c r="P186" s="68">
        <v>7.5</v>
      </c>
      <c r="Q186" s="26"/>
      <c r="R186" s="26"/>
      <c r="S186" s="27"/>
      <c r="T186" s="28"/>
      <c r="U186" s="29"/>
      <c r="V186">
        <f t="shared" si="43"/>
        <v>11.25</v>
      </c>
    </row>
    <row r="187" spans="1:22" ht="12.75">
      <c r="A187" s="71"/>
      <c r="B187" s="71"/>
      <c r="C187" s="244" t="s">
        <v>186</v>
      </c>
      <c r="D187" s="217"/>
      <c r="E187" s="22"/>
      <c r="F187" s="22"/>
      <c r="G187" s="22"/>
      <c r="H187" s="22"/>
      <c r="I187" s="22"/>
      <c r="J187" s="22"/>
      <c r="K187" s="22"/>
      <c r="L187" s="22"/>
      <c r="M187" s="22"/>
      <c r="N187" s="127"/>
      <c r="O187" s="155"/>
      <c r="P187" s="146"/>
      <c r="Q187" s="22"/>
      <c r="R187" s="22"/>
      <c r="S187" s="55"/>
      <c r="T187" s="56"/>
      <c r="U187" s="22"/>
      <c r="V187">
        <f>S187*2</f>
        <v>0</v>
      </c>
    </row>
    <row r="188" spans="1:22" ht="12.75">
      <c r="A188" s="71" t="s">
        <v>193</v>
      </c>
      <c r="B188" s="71" t="s">
        <v>194</v>
      </c>
      <c r="C188" s="216" t="s">
        <v>187</v>
      </c>
      <c r="D188" s="217"/>
      <c r="E188" s="21">
        <v>105</v>
      </c>
      <c r="F188" s="21">
        <v>75</v>
      </c>
      <c r="G188" s="21">
        <f aca="true" t="shared" si="44" ref="G188:G193">0.73*P188+17.2</f>
        <v>79.25</v>
      </c>
      <c r="H188" s="21">
        <f aca="true" t="shared" si="45" ref="H188:H193">E188+25</f>
        <v>130</v>
      </c>
      <c r="I188" s="22">
        <f aca="true" t="shared" si="46" ref="I188:I193">P188+10</f>
        <v>95</v>
      </c>
      <c r="J188" s="22">
        <f aca="true" t="shared" si="47" ref="J188:J193">P188+5</f>
        <v>90</v>
      </c>
      <c r="K188" s="23">
        <f aca="true" t="shared" si="48" ref="K188:K193">I188+45</f>
        <v>140</v>
      </c>
      <c r="L188" s="24">
        <f aca="true" t="shared" si="49" ref="L188:L193">P188+20</f>
        <v>105</v>
      </c>
      <c r="M188" s="25">
        <f aca="true" t="shared" si="50" ref="M188:M193">P188+5</f>
        <v>90</v>
      </c>
      <c r="N188" s="114">
        <v>-10</v>
      </c>
      <c r="O188" s="155"/>
      <c r="P188" s="68">
        <v>85</v>
      </c>
      <c r="Q188" s="26">
        <f aca="true" t="shared" si="51" ref="Q188:Q193">P188+5</f>
        <v>90</v>
      </c>
      <c r="R188" s="26">
        <f aca="true" t="shared" si="52" ref="R188:R193">P188+10</f>
        <v>95</v>
      </c>
      <c r="S188" s="27">
        <f aca="true" t="shared" si="53" ref="S188:S193">P188/1.5</f>
        <v>56.666666666666664</v>
      </c>
      <c r="T188" s="28" t="s">
        <v>21</v>
      </c>
      <c r="U188" s="29">
        <v>105</v>
      </c>
      <c r="V188">
        <f aca="true" t="shared" si="54" ref="V188:V193">S188*2</f>
        <v>113.33333333333333</v>
      </c>
    </row>
    <row r="189" spans="1:22" ht="12.75">
      <c r="A189" s="71" t="s">
        <v>193</v>
      </c>
      <c r="B189" s="71" t="s">
        <v>194</v>
      </c>
      <c r="C189" s="216" t="s">
        <v>188</v>
      </c>
      <c r="D189" s="217"/>
      <c r="E189" s="21">
        <v>105</v>
      </c>
      <c r="F189" s="21">
        <v>75</v>
      </c>
      <c r="G189" s="21">
        <f t="shared" si="44"/>
        <v>79.25</v>
      </c>
      <c r="H189" s="21">
        <f t="shared" si="45"/>
        <v>130</v>
      </c>
      <c r="I189" s="22">
        <f t="shared" si="46"/>
        <v>95</v>
      </c>
      <c r="J189" s="22">
        <f t="shared" si="47"/>
        <v>90</v>
      </c>
      <c r="K189" s="23">
        <f t="shared" si="48"/>
        <v>140</v>
      </c>
      <c r="L189" s="24">
        <f t="shared" si="49"/>
        <v>105</v>
      </c>
      <c r="M189" s="25">
        <f t="shared" si="50"/>
        <v>90</v>
      </c>
      <c r="N189" s="114">
        <v>-10</v>
      </c>
      <c r="O189" s="155"/>
      <c r="P189" s="68">
        <v>85</v>
      </c>
      <c r="Q189" s="26">
        <f t="shared" si="51"/>
        <v>90</v>
      </c>
      <c r="R189" s="26">
        <f t="shared" si="52"/>
        <v>95</v>
      </c>
      <c r="S189" s="27">
        <f t="shared" si="53"/>
        <v>56.666666666666664</v>
      </c>
      <c r="T189" s="28" t="s">
        <v>21</v>
      </c>
      <c r="U189" s="29">
        <v>105</v>
      </c>
      <c r="V189">
        <f t="shared" si="54"/>
        <v>113.33333333333333</v>
      </c>
    </row>
    <row r="190" spans="1:22" ht="12.75">
      <c r="A190" s="71" t="s">
        <v>193</v>
      </c>
      <c r="B190" s="71" t="s">
        <v>194</v>
      </c>
      <c r="C190" s="216" t="s">
        <v>189</v>
      </c>
      <c r="D190" s="217"/>
      <c r="E190" s="21">
        <v>169</v>
      </c>
      <c r="F190" s="21">
        <v>128</v>
      </c>
      <c r="G190" s="21">
        <f t="shared" si="44"/>
        <v>123.05</v>
      </c>
      <c r="H190" s="21">
        <f t="shared" si="45"/>
        <v>194</v>
      </c>
      <c r="I190" s="22">
        <f t="shared" si="46"/>
        <v>155</v>
      </c>
      <c r="J190" s="22">
        <f t="shared" si="47"/>
        <v>150</v>
      </c>
      <c r="K190" s="23">
        <f t="shared" si="48"/>
        <v>200</v>
      </c>
      <c r="L190" s="24">
        <f t="shared" si="49"/>
        <v>165</v>
      </c>
      <c r="M190" s="25">
        <f t="shared" si="50"/>
        <v>150</v>
      </c>
      <c r="N190" s="114">
        <v>-10</v>
      </c>
      <c r="O190" s="155"/>
      <c r="P190" s="68">
        <v>145</v>
      </c>
      <c r="Q190" s="26">
        <f t="shared" si="51"/>
        <v>150</v>
      </c>
      <c r="R190" s="26">
        <f t="shared" si="52"/>
        <v>155</v>
      </c>
      <c r="S190" s="27">
        <f t="shared" si="53"/>
        <v>96.66666666666667</v>
      </c>
      <c r="T190" s="28" t="s">
        <v>21</v>
      </c>
      <c r="U190" s="29">
        <v>185</v>
      </c>
      <c r="V190">
        <f t="shared" si="54"/>
        <v>193.33333333333334</v>
      </c>
    </row>
    <row r="191" spans="1:22" ht="12.75">
      <c r="A191" s="71" t="s">
        <v>193</v>
      </c>
      <c r="B191" s="71" t="s">
        <v>194</v>
      </c>
      <c r="C191" s="216" t="s">
        <v>190</v>
      </c>
      <c r="D191" s="217"/>
      <c r="E191" s="21">
        <v>169</v>
      </c>
      <c r="F191" s="21">
        <v>128</v>
      </c>
      <c r="G191" s="21">
        <f t="shared" si="44"/>
        <v>123.05</v>
      </c>
      <c r="H191" s="21">
        <f t="shared" si="45"/>
        <v>194</v>
      </c>
      <c r="I191" s="22">
        <f t="shared" si="46"/>
        <v>155</v>
      </c>
      <c r="J191" s="22">
        <f t="shared" si="47"/>
        <v>150</v>
      </c>
      <c r="K191" s="23">
        <f t="shared" si="48"/>
        <v>200</v>
      </c>
      <c r="L191" s="24">
        <f t="shared" si="49"/>
        <v>165</v>
      </c>
      <c r="M191" s="25">
        <f t="shared" si="50"/>
        <v>150</v>
      </c>
      <c r="N191" s="114">
        <v>-10</v>
      </c>
      <c r="O191" s="155"/>
      <c r="P191" s="68">
        <v>145</v>
      </c>
      <c r="Q191" s="26">
        <f t="shared" si="51"/>
        <v>150</v>
      </c>
      <c r="R191" s="26">
        <f t="shared" si="52"/>
        <v>155</v>
      </c>
      <c r="S191" s="27">
        <f t="shared" si="53"/>
        <v>96.66666666666667</v>
      </c>
      <c r="T191" s="28" t="s">
        <v>21</v>
      </c>
      <c r="U191" s="29">
        <v>185</v>
      </c>
      <c r="V191">
        <f t="shared" si="54"/>
        <v>193.33333333333334</v>
      </c>
    </row>
    <row r="192" spans="1:22" ht="12.75">
      <c r="A192" s="71" t="s">
        <v>193</v>
      </c>
      <c r="B192" s="71" t="s">
        <v>194</v>
      </c>
      <c r="C192" s="216" t="s">
        <v>191</v>
      </c>
      <c r="D192" s="217"/>
      <c r="E192" s="21">
        <v>169</v>
      </c>
      <c r="F192" s="21">
        <v>128</v>
      </c>
      <c r="G192" s="21">
        <f t="shared" si="44"/>
        <v>123.05</v>
      </c>
      <c r="H192" s="21">
        <f t="shared" si="45"/>
        <v>194</v>
      </c>
      <c r="I192" s="22">
        <f t="shared" si="46"/>
        <v>155</v>
      </c>
      <c r="J192" s="22">
        <f t="shared" si="47"/>
        <v>150</v>
      </c>
      <c r="K192" s="23">
        <f t="shared" si="48"/>
        <v>200</v>
      </c>
      <c r="L192" s="24">
        <f t="shared" si="49"/>
        <v>165</v>
      </c>
      <c r="M192" s="25">
        <f t="shared" si="50"/>
        <v>150</v>
      </c>
      <c r="N192" s="114">
        <v>-10</v>
      </c>
      <c r="O192" s="155"/>
      <c r="P192" s="68">
        <v>145</v>
      </c>
      <c r="Q192" s="26">
        <f t="shared" si="51"/>
        <v>150</v>
      </c>
      <c r="R192" s="26">
        <f t="shared" si="52"/>
        <v>155</v>
      </c>
      <c r="S192" s="27">
        <f t="shared" si="53"/>
        <v>96.66666666666667</v>
      </c>
      <c r="T192" s="28" t="s">
        <v>21</v>
      </c>
      <c r="U192" s="29">
        <v>185</v>
      </c>
      <c r="V192">
        <f t="shared" si="54"/>
        <v>193.33333333333334</v>
      </c>
    </row>
    <row r="193" spans="1:22" ht="12.75">
      <c r="A193" s="71" t="s">
        <v>193</v>
      </c>
      <c r="B193" s="71" t="s">
        <v>194</v>
      </c>
      <c r="C193" s="216" t="s">
        <v>192</v>
      </c>
      <c r="D193" s="217"/>
      <c r="E193" s="21">
        <v>169</v>
      </c>
      <c r="F193" s="21">
        <v>128</v>
      </c>
      <c r="G193" s="21">
        <f t="shared" si="44"/>
        <v>123.05</v>
      </c>
      <c r="H193" s="21">
        <f t="shared" si="45"/>
        <v>194</v>
      </c>
      <c r="I193" s="22">
        <f t="shared" si="46"/>
        <v>155</v>
      </c>
      <c r="J193" s="22">
        <f t="shared" si="47"/>
        <v>150</v>
      </c>
      <c r="K193" s="23">
        <f t="shared" si="48"/>
        <v>200</v>
      </c>
      <c r="L193" s="24">
        <f t="shared" si="49"/>
        <v>165</v>
      </c>
      <c r="M193" s="25">
        <f t="shared" si="50"/>
        <v>150</v>
      </c>
      <c r="N193" s="114">
        <v>-10</v>
      </c>
      <c r="O193" s="155"/>
      <c r="P193" s="68">
        <v>145</v>
      </c>
      <c r="Q193" s="26">
        <f t="shared" si="51"/>
        <v>150</v>
      </c>
      <c r="R193" s="26">
        <f t="shared" si="52"/>
        <v>155</v>
      </c>
      <c r="S193" s="27">
        <f t="shared" si="53"/>
        <v>96.66666666666667</v>
      </c>
      <c r="T193" s="28" t="s">
        <v>21</v>
      </c>
      <c r="U193" s="29">
        <v>185</v>
      </c>
      <c r="V193">
        <f t="shared" si="54"/>
        <v>193.33333333333334</v>
      </c>
    </row>
    <row r="194" spans="1:21" ht="12.75">
      <c r="A194" s="77"/>
      <c r="B194" s="77"/>
      <c r="C194" s="250"/>
      <c r="D194" s="217"/>
      <c r="E194" s="251"/>
      <c r="F194" s="252"/>
      <c r="G194" s="68"/>
      <c r="H194" s="68"/>
      <c r="I194" s="68"/>
      <c r="J194" s="251"/>
      <c r="K194" s="252"/>
      <c r="L194" s="26"/>
      <c r="M194" s="26"/>
      <c r="N194" s="112"/>
      <c r="O194" s="155"/>
      <c r="P194" s="68"/>
      <c r="Q194" s="26"/>
      <c r="R194" s="26"/>
      <c r="S194" s="69"/>
      <c r="T194" s="70"/>
      <c r="U194" s="26"/>
    </row>
  </sheetData>
  <sheetProtection password="ED05" sheet="1" objects="1" scenarios="1" selectLockedCells="1" selectUnlockedCells="1"/>
  <mergeCells count="198">
    <mergeCell ref="C105:D105"/>
    <mergeCell ref="C174:D174"/>
    <mergeCell ref="C175:D175"/>
    <mergeCell ref="C189:D189"/>
    <mergeCell ref="C178:D178"/>
    <mergeCell ref="C179:D179"/>
    <mergeCell ref="C180:D180"/>
    <mergeCell ref="C171:D171"/>
    <mergeCell ref="C172:D172"/>
    <mergeCell ref="C168:D168"/>
    <mergeCell ref="C194:D194"/>
    <mergeCell ref="E194:F194"/>
    <mergeCell ref="J194:K194"/>
    <mergeCell ref="C190:D190"/>
    <mergeCell ref="C191:D191"/>
    <mergeCell ref="C192:D192"/>
    <mergeCell ref="C193:D193"/>
    <mergeCell ref="C188:D188"/>
    <mergeCell ref="C181:D181"/>
    <mergeCell ref="C182:D182"/>
    <mergeCell ref="C183:D183"/>
    <mergeCell ref="C184:D184"/>
    <mergeCell ref="C185:D185"/>
    <mergeCell ref="C186:D186"/>
    <mergeCell ref="C187:D187"/>
    <mergeCell ref="C177:D177"/>
    <mergeCell ref="C162:D162"/>
    <mergeCell ref="C163:D163"/>
    <mergeCell ref="C173:D173"/>
    <mergeCell ref="C176:D176"/>
    <mergeCell ref="C164:D164"/>
    <mergeCell ref="C165:D165"/>
    <mergeCell ref="C169:D169"/>
    <mergeCell ref="C170:D170"/>
    <mergeCell ref="C166:D166"/>
    <mergeCell ref="C167:D167"/>
    <mergeCell ref="C158:D158"/>
    <mergeCell ref="C159:D159"/>
    <mergeCell ref="C160:D160"/>
    <mergeCell ref="C161:D161"/>
    <mergeCell ref="C154:D154"/>
    <mergeCell ref="C155:D155"/>
    <mergeCell ref="C156:D156"/>
    <mergeCell ref="C157:D157"/>
    <mergeCell ref="C150:D150"/>
    <mergeCell ref="C152:D152"/>
    <mergeCell ref="C153:D153"/>
    <mergeCell ref="C146:D146"/>
    <mergeCell ref="C147:D147"/>
    <mergeCell ref="C148:D148"/>
    <mergeCell ref="C149:D149"/>
    <mergeCell ref="C142:D142"/>
    <mergeCell ref="C143:D143"/>
    <mergeCell ref="C144:D144"/>
    <mergeCell ref="C145:D145"/>
    <mergeCell ref="C138:D138"/>
    <mergeCell ref="C139:D139"/>
    <mergeCell ref="C140:D140"/>
    <mergeCell ref="C141:D141"/>
    <mergeCell ref="C137:D137"/>
    <mergeCell ref="C131:D131"/>
    <mergeCell ref="C133:D133"/>
    <mergeCell ref="C134:D134"/>
    <mergeCell ref="C135:D135"/>
    <mergeCell ref="C136:D136"/>
    <mergeCell ref="C126:D126"/>
    <mergeCell ref="C127:D127"/>
    <mergeCell ref="C132:D132"/>
    <mergeCell ref="C129:D129"/>
    <mergeCell ref="C128:D128"/>
    <mergeCell ref="C130:D130"/>
    <mergeCell ref="C123:D123"/>
    <mergeCell ref="C124:D124"/>
    <mergeCell ref="C125:D125"/>
    <mergeCell ref="C115:D115"/>
    <mergeCell ref="C119:D119"/>
    <mergeCell ref="C120:D120"/>
    <mergeCell ref="C121:D121"/>
    <mergeCell ref="C122:D122"/>
    <mergeCell ref="C114:D114"/>
    <mergeCell ref="C116:D116"/>
    <mergeCell ref="C117:D117"/>
    <mergeCell ref="C118:D118"/>
    <mergeCell ref="C110:D110"/>
    <mergeCell ref="C112:D112"/>
    <mergeCell ref="C113:D113"/>
    <mergeCell ref="C111:D111"/>
    <mergeCell ref="C106:D106"/>
    <mergeCell ref="C107:D107"/>
    <mergeCell ref="C108:D108"/>
    <mergeCell ref="C109:D109"/>
    <mergeCell ref="C101:D101"/>
    <mergeCell ref="C102:D102"/>
    <mergeCell ref="C103:D103"/>
    <mergeCell ref="C104:D104"/>
    <mergeCell ref="C98:D98"/>
    <mergeCell ref="C97:D97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7:D87"/>
    <mergeCell ref="C88:D88"/>
    <mergeCell ref="C85:D85"/>
    <mergeCell ref="C86:D86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6:D66"/>
    <mergeCell ref="C67:D67"/>
    <mergeCell ref="C71:D71"/>
    <mergeCell ref="C72:D72"/>
    <mergeCell ref="C68:D68"/>
    <mergeCell ref="C69:D69"/>
    <mergeCell ref="C70:D70"/>
    <mergeCell ref="C62:D62"/>
    <mergeCell ref="C63:D63"/>
    <mergeCell ref="C64:D64"/>
    <mergeCell ref="C65:D65"/>
    <mergeCell ref="C59:D59"/>
    <mergeCell ref="C60:D60"/>
    <mergeCell ref="C61:D61"/>
    <mergeCell ref="C55:D55"/>
    <mergeCell ref="C56:D56"/>
    <mergeCell ref="C57:D57"/>
    <mergeCell ref="C58:D58"/>
    <mergeCell ref="C50:D50"/>
    <mergeCell ref="C51:D51"/>
    <mergeCell ref="C52:D52"/>
    <mergeCell ref="C54:D54"/>
    <mergeCell ref="C46:D46"/>
    <mergeCell ref="C47:D47"/>
    <mergeCell ref="C48:D48"/>
    <mergeCell ref="C49:D49"/>
    <mergeCell ref="C41:D41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2:D12"/>
    <mergeCell ref="C13:D13"/>
    <mergeCell ref="C14:D14"/>
    <mergeCell ref="C151:D151"/>
    <mergeCell ref="C15:D15"/>
    <mergeCell ref="C16:D16"/>
    <mergeCell ref="C17:D17"/>
    <mergeCell ref="C18:D18"/>
    <mergeCell ref="C19:D19"/>
    <mergeCell ref="C20:D20"/>
    <mergeCell ref="P2:R2"/>
    <mergeCell ref="S2:U2"/>
    <mergeCell ref="C4:D4"/>
    <mergeCell ref="C5:D5"/>
    <mergeCell ref="C2:D2"/>
    <mergeCell ref="C3:D3"/>
    <mergeCell ref="C1:D1"/>
    <mergeCell ref="I2:K2"/>
    <mergeCell ref="M2:N2"/>
    <mergeCell ref="C6:D6"/>
    <mergeCell ref="C11:D11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2"/>
  <sheetViews>
    <sheetView workbookViewId="0" topLeftCell="V37">
      <selection activeCell="A37" sqref="A1:U16384"/>
    </sheetView>
  </sheetViews>
  <sheetFormatPr defaultColWidth="9.140625" defaultRowHeight="12.75"/>
  <cols>
    <col min="1" max="2" width="0" style="0" hidden="1" customWidth="1"/>
    <col min="3" max="3" width="8.57421875" style="109" hidden="1" customWidth="1"/>
    <col min="4" max="4" width="30.8515625" style="109" hidden="1" customWidth="1"/>
    <col min="5" max="5" width="10.7109375" style="1" hidden="1" customWidth="1"/>
    <col min="6" max="6" width="10.57421875" style="1" hidden="1" customWidth="1"/>
    <col min="7" max="7" width="10.28125" style="1" hidden="1" customWidth="1"/>
    <col min="8" max="9" width="10.57421875" style="1" hidden="1" customWidth="1"/>
    <col min="10" max="10" width="10.8515625" style="1" hidden="1" customWidth="1"/>
    <col min="11" max="11" width="10.00390625" style="1" hidden="1" customWidth="1"/>
    <col min="12" max="12" width="10.421875" style="1" hidden="1" customWidth="1"/>
    <col min="13" max="13" width="5.8515625" style="1" hidden="1" customWidth="1"/>
    <col min="14" max="14" width="8.00390625" style="152" hidden="1" customWidth="1"/>
    <col min="15" max="15" width="10.421875" style="1" hidden="1" customWidth="1"/>
    <col min="16" max="16" width="12.00390625" style="1" hidden="1" customWidth="1"/>
    <col min="17" max="17" width="10.8515625" style="1" hidden="1" customWidth="1"/>
    <col min="18" max="18" width="12.140625" style="2" hidden="1" customWidth="1"/>
    <col min="19" max="19" width="12.140625" style="3" hidden="1" customWidth="1"/>
    <col min="20" max="20" width="0" style="1" hidden="1" customWidth="1"/>
    <col min="21" max="21" width="0" style="0" hidden="1" customWidth="1"/>
  </cols>
  <sheetData>
    <row r="1" spans="1:4" ht="22.5" customHeight="1" thickBot="1">
      <c r="A1" s="73"/>
      <c r="B1" s="75" t="s">
        <v>195</v>
      </c>
      <c r="C1" s="220" t="s">
        <v>219</v>
      </c>
      <c r="D1" s="221"/>
    </row>
    <row r="2" spans="1:20" ht="18.75" thickBot="1">
      <c r="A2" s="73" t="s">
        <v>196</v>
      </c>
      <c r="B2" s="75" t="s">
        <v>5</v>
      </c>
      <c r="C2" s="233" t="s">
        <v>1</v>
      </c>
      <c r="D2" s="221"/>
      <c r="E2" s="222" t="s">
        <v>222</v>
      </c>
      <c r="F2" s="261"/>
      <c r="G2" s="222" t="s">
        <v>3</v>
      </c>
      <c r="H2" s="261"/>
      <c r="I2" s="161"/>
      <c r="J2" s="159"/>
      <c r="K2" s="7" t="s">
        <v>4</v>
      </c>
      <c r="L2" s="7" t="s">
        <v>4</v>
      </c>
      <c r="M2" s="7"/>
      <c r="N2" s="153"/>
      <c r="O2" s="227" t="s">
        <v>6</v>
      </c>
      <c r="P2" s="228"/>
      <c r="Q2" s="228"/>
      <c r="R2" s="229"/>
      <c r="S2" s="230"/>
      <c r="T2" s="231"/>
    </row>
    <row r="3" spans="1:20" ht="12.75">
      <c r="A3" s="74"/>
      <c r="B3" s="76"/>
      <c r="C3" s="234"/>
      <c r="D3" s="235"/>
      <c r="E3" s="11" t="s">
        <v>8</v>
      </c>
      <c r="F3" s="11" t="s">
        <v>11</v>
      </c>
      <c r="G3" s="11" t="s">
        <v>8</v>
      </c>
      <c r="H3" s="11" t="s">
        <v>11</v>
      </c>
      <c r="I3" s="12" t="s">
        <v>221</v>
      </c>
      <c r="J3" s="12" t="s">
        <v>12</v>
      </c>
      <c r="K3" s="11" t="s">
        <v>8</v>
      </c>
      <c r="L3" s="11"/>
      <c r="M3" s="11"/>
      <c r="N3" s="154"/>
      <c r="O3" s="134" t="s">
        <v>14</v>
      </c>
      <c r="P3" s="14" t="s">
        <v>220</v>
      </c>
      <c r="Q3" s="15"/>
      <c r="R3" s="16"/>
      <c r="S3" s="17"/>
      <c r="T3" s="14"/>
    </row>
    <row r="4" spans="1:20" ht="12.75">
      <c r="A4" s="74"/>
      <c r="B4" s="76"/>
      <c r="C4" s="232" t="s">
        <v>19</v>
      </c>
      <c r="D4" s="217"/>
      <c r="E4" s="18"/>
      <c r="F4" s="18"/>
      <c r="G4" s="18"/>
      <c r="H4" s="18"/>
      <c r="I4" s="18"/>
      <c r="J4" s="18"/>
      <c r="K4" s="18"/>
      <c r="L4" s="18"/>
      <c r="M4" s="18"/>
      <c r="N4" s="155"/>
      <c r="O4" s="135"/>
      <c r="P4" s="18"/>
      <c r="Q4" s="18"/>
      <c r="R4" s="19"/>
      <c r="S4" s="20"/>
      <c r="T4" s="18"/>
    </row>
    <row r="5" spans="1:20" ht="12.75">
      <c r="A5" s="71" t="s">
        <v>193</v>
      </c>
      <c r="B5" s="71" t="s">
        <v>194</v>
      </c>
      <c r="C5" s="216" t="s">
        <v>20</v>
      </c>
      <c r="D5" s="217"/>
      <c r="E5" s="22">
        <f aca="true" t="shared" si="0" ref="E5:F7">G5/25</f>
        <v>5.8</v>
      </c>
      <c r="F5" s="22">
        <f t="shared" si="0"/>
        <v>5.6</v>
      </c>
      <c r="G5" s="22">
        <f>O5+10</f>
        <v>145</v>
      </c>
      <c r="H5" s="22">
        <f>O5+5</f>
        <v>140</v>
      </c>
      <c r="I5" s="23">
        <f>J5/25</f>
        <v>7.6</v>
      </c>
      <c r="J5" s="23">
        <f>G5+45</f>
        <v>190</v>
      </c>
      <c r="K5" s="24">
        <f>O5+20</f>
        <v>155</v>
      </c>
      <c r="L5" s="24">
        <f>K5/25</f>
        <v>6.2</v>
      </c>
      <c r="M5" s="24"/>
      <c r="N5" s="155"/>
      <c r="O5" s="68">
        <v>135</v>
      </c>
      <c r="P5" s="26">
        <f>O5/25</f>
        <v>5.4</v>
      </c>
      <c r="Q5" s="26"/>
      <c r="R5" s="27"/>
      <c r="S5" s="28"/>
      <c r="T5" s="29"/>
    </row>
    <row r="6" spans="1:20" ht="12.75">
      <c r="A6" s="71" t="s">
        <v>193</v>
      </c>
      <c r="B6" s="71" t="s">
        <v>194</v>
      </c>
      <c r="C6" s="216" t="s">
        <v>22</v>
      </c>
      <c r="D6" s="217"/>
      <c r="E6" s="22">
        <f t="shared" si="0"/>
        <v>9</v>
      </c>
      <c r="F6" s="22">
        <f t="shared" si="0"/>
        <v>8.8</v>
      </c>
      <c r="G6" s="22">
        <f>O6+10</f>
        <v>225</v>
      </c>
      <c r="H6" s="22">
        <f>O6+5</f>
        <v>220</v>
      </c>
      <c r="I6" s="23">
        <f>J6/25</f>
        <v>10.8</v>
      </c>
      <c r="J6" s="23">
        <f>G6+45</f>
        <v>270</v>
      </c>
      <c r="K6" s="24">
        <f>O6+20</f>
        <v>235</v>
      </c>
      <c r="L6" s="24">
        <f>K6/25</f>
        <v>9.4</v>
      </c>
      <c r="M6" s="24"/>
      <c r="N6" s="155"/>
      <c r="O6" s="68">
        <v>215</v>
      </c>
      <c r="P6" s="26">
        <f aca="true" t="shared" si="1" ref="P6:P71">O6/25</f>
        <v>8.6</v>
      </c>
      <c r="Q6" s="26"/>
      <c r="R6" s="27"/>
      <c r="S6" s="28"/>
      <c r="T6" s="29"/>
    </row>
    <row r="7" spans="1:20" ht="12.75">
      <c r="A7" s="83" t="s">
        <v>194</v>
      </c>
      <c r="B7" s="71" t="s">
        <v>193</v>
      </c>
      <c r="C7" s="216" t="s">
        <v>23</v>
      </c>
      <c r="D7" s="218"/>
      <c r="E7" s="22">
        <f t="shared" si="0"/>
        <v>15</v>
      </c>
      <c r="F7" s="22">
        <f t="shared" si="0"/>
        <v>14.8</v>
      </c>
      <c r="G7" s="22">
        <f>O7+0</f>
        <v>375</v>
      </c>
      <c r="H7" s="22">
        <f>O7-5</f>
        <v>370</v>
      </c>
      <c r="I7" s="23">
        <f>J7/25</f>
        <v>16.8</v>
      </c>
      <c r="J7" s="23">
        <f>G7+45</f>
        <v>420</v>
      </c>
      <c r="K7" s="24">
        <f>O7+0</f>
        <v>375</v>
      </c>
      <c r="L7" s="24">
        <f>K7/25</f>
        <v>15</v>
      </c>
      <c r="M7" s="24"/>
      <c r="N7" s="155"/>
      <c r="O7" s="68">
        <v>375</v>
      </c>
      <c r="P7" s="26">
        <f t="shared" si="1"/>
        <v>15</v>
      </c>
      <c r="Q7" s="26"/>
      <c r="R7" s="27"/>
      <c r="S7" s="28"/>
      <c r="T7" s="29"/>
    </row>
    <row r="8" spans="1:20" ht="12.75">
      <c r="A8" s="71"/>
      <c r="B8" s="71"/>
      <c r="C8" s="219" t="s">
        <v>24</v>
      </c>
      <c r="D8" s="217"/>
      <c r="E8" s="30"/>
      <c r="F8" s="30"/>
      <c r="G8" s="30"/>
      <c r="H8" s="30"/>
      <c r="I8" s="30"/>
      <c r="J8" s="30"/>
      <c r="K8" s="30"/>
      <c r="L8" s="30"/>
      <c r="M8" s="30"/>
      <c r="N8" s="155"/>
      <c r="O8" s="136"/>
      <c r="P8" s="30"/>
      <c r="Q8" s="30"/>
      <c r="R8" s="31"/>
      <c r="S8" s="32"/>
      <c r="T8" s="30"/>
    </row>
    <row r="9" spans="1:20" ht="12.75">
      <c r="A9" s="71" t="s">
        <v>193</v>
      </c>
      <c r="B9" s="71" t="s">
        <v>194</v>
      </c>
      <c r="C9" s="216" t="s">
        <v>25</v>
      </c>
      <c r="D9" s="217"/>
      <c r="E9" s="22">
        <f aca="true" t="shared" si="2" ref="E9:E74">G9/25</f>
        <v>6.6</v>
      </c>
      <c r="F9" s="22">
        <f aca="true" t="shared" si="3" ref="F9:F74">H9/25</f>
        <v>6.4</v>
      </c>
      <c r="G9" s="22">
        <f aca="true" t="shared" si="4" ref="G9:G43">O9+10</f>
        <v>165</v>
      </c>
      <c r="H9" s="22">
        <f aca="true" t="shared" si="5" ref="H9:H43">O9+5</f>
        <v>160</v>
      </c>
      <c r="I9" s="23">
        <f>J9/25</f>
        <v>8.4</v>
      </c>
      <c r="J9" s="23">
        <f aca="true" t="shared" si="6" ref="J9:J43">G9+45</f>
        <v>210</v>
      </c>
      <c r="K9" s="24">
        <f aca="true" t="shared" si="7" ref="K9:K43">O9+20</f>
        <v>175</v>
      </c>
      <c r="L9" s="24">
        <f>K9/25</f>
        <v>7</v>
      </c>
      <c r="M9" s="24"/>
      <c r="N9" s="155"/>
      <c r="O9" s="68">
        <v>155</v>
      </c>
      <c r="P9" s="26">
        <f t="shared" si="1"/>
        <v>6.2</v>
      </c>
      <c r="Q9" s="26"/>
      <c r="R9" s="27"/>
      <c r="S9" s="28"/>
      <c r="T9" s="29"/>
    </row>
    <row r="10" spans="1:20" ht="12.75">
      <c r="A10" s="71" t="s">
        <v>193</v>
      </c>
      <c r="B10" s="71" t="s">
        <v>194</v>
      </c>
      <c r="C10" s="216" t="s">
        <v>26</v>
      </c>
      <c r="D10" s="218"/>
      <c r="E10" s="22">
        <f t="shared" si="2"/>
        <v>7.4</v>
      </c>
      <c r="F10" s="22">
        <f t="shared" si="3"/>
        <v>7.2</v>
      </c>
      <c r="G10" s="22">
        <f t="shared" si="4"/>
        <v>185</v>
      </c>
      <c r="H10" s="22">
        <f t="shared" si="5"/>
        <v>180</v>
      </c>
      <c r="I10" s="23">
        <f aca="true" t="shared" si="8" ref="I10:I41">J10/25</f>
        <v>9.2</v>
      </c>
      <c r="J10" s="23">
        <f t="shared" si="6"/>
        <v>230</v>
      </c>
      <c r="K10" s="24">
        <f t="shared" si="7"/>
        <v>195</v>
      </c>
      <c r="L10" s="24">
        <f aca="true" t="shared" si="9" ref="L10:L41">K10/25</f>
        <v>7.8</v>
      </c>
      <c r="M10" s="24"/>
      <c r="N10" s="155"/>
      <c r="O10" s="68">
        <v>175</v>
      </c>
      <c r="P10" s="26">
        <f t="shared" si="1"/>
        <v>7</v>
      </c>
      <c r="Q10" s="26"/>
      <c r="R10" s="27"/>
      <c r="S10" s="28"/>
      <c r="T10" s="29"/>
    </row>
    <row r="11" spans="1:20" ht="12.75">
      <c r="A11" s="71" t="s">
        <v>193</v>
      </c>
      <c r="B11" s="71" t="s">
        <v>194</v>
      </c>
      <c r="C11" s="216" t="s">
        <v>27</v>
      </c>
      <c r="D11" s="217"/>
      <c r="E11" s="22">
        <f t="shared" si="2"/>
        <v>5.8</v>
      </c>
      <c r="F11" s="22">
        <f t="shared" si="3"/>
        <v>5.6</v>
      </c>
      <c r="G11" s="22">
        <f t="shared" si="4"/>
        <v>145</v>
      </c>
      <c r="H11" s="22">
        <f t="shared" si="5"/>
        <v>140</v>
      </c>
      <c r="I11" s="23">
        <f t="shared" si="8"/>
        <v>7.6</v>
      </c>
      <c r="J11" s="23">
        <f t="shared" si="6"/>
        <v>190</v>
      </c>
      <c r="K11" s="24">
        <f t="shared" si="7"/>
        <v>155</v>
      </c>
      <c r="L11" s="24">
        <f t="shared" si="9"/>
        <v>6.2</v>
      </c>
      <c r="M11" s="24"/>
      <c r="N11" s="155"/>
      <c r="O11" s="68">
        <v>135</v>
      </c>
      <c r="P11" s="26">
        <f t="shared" si="1"/>
        <v>5.4</v>
      </c>
      <c r="Q11" s="26"/>
      <c r="R11" s="27"/>
      <c r="S11" s="28"/>
      <c r="T11" s="29"/>
    </row>
    <row r="12" spans="1:20" ht="12.75">
      <c r="A12" s="71" t="s">
        <v>193</v>
      </c>
      <c r="B12" s="71" t="s">
        <v>194</v>
      </c>
      <c r="C12" s="216" t="s">
        <v>28</v>
      </c>
      <c r="D12" s="218"/>
      <c r="E12" s="22">
        <f t="shared" si="2"/>
        <v>6.4</v>
      </c>
      <c r="F12" s="22">
        <f t="shared" si="3"/>
        <v>6.2</v>
      </c>
      <c r="G12" s="22">
        <f t="shared" si="4"/>
        <v>160</v>
      </c>
      <c r="H12" s="22">
        <f t="shared" si="5"/>
        <v>155</v>
      </c>
      <c r="I12" s="23">
        <f t="shared" si="8"/>
        <v>8.2</v>
      </c>
      <c r="J12" s="23">
        <f t="shared" si="6"/>
        <v>205</v>
      </c>
      <c r="K12" s="24">
        <f t="shared" si="7"/>
        <v>170</v>
      </c>
      <c r="L12" s="24">
        <f t="shared" si="9"/>
        <v>6.8</v>
      </c>
      <c r="M12" s="24"/>
      <c r="N12" s="155"/>
      <c r="O12" s="68">
        <v>150</v>
      </c>
      <c r="P12" s="26">
        <f t="shared" si="1"/>
        <v>6</v>
      </c>
      <c r="Q12" s="26"/>
      <c r="R12" s="27"/>
      <c r="S12" s="28"/>
      <c r="T12" s="29"/>
    </row>
    <row r="13" spans="1:20" ht="12.75">
      <c r="A13" s="71" t="s">
        <v>193</v>
      </c>
      <c r="B13" s="71" t="s">
        <v>194</v>
      </c>
      <c r="C13" s="216" t="s">
        <v>29</v>
      </c>
      <c r="D13" s="218"/>
      <c r="E13" s="22">
        <f t="shared" si="2"/>
        <v>7</v>
      </c>
      <c r="F13" s="22">
        <f t="shared" si="3"/>
        <v>6.8</v>
      </c>
      <c r="G13" s="22">
        <f t="shared" si="4"/>
        <v>175</v>
      </c>
      <c r="H13" s="22">
        <f t="shared" si="5"/>
        <v>170</v>
      </c>
      <c r="I13" s="23">
        <f t="shared" si="8"/>
        <v>8.8</v>
      </c>
      <c r="J13" s="23">
        <f t="shared" si="6"/>
        <v>220</v>
      </c>
      <c r="K13" s="24">
        <f t="shared" si="7"/>
        <v>185</v>
      </c>
      <c r="L13" s="24">
        <f t="shared" si="9"/>
        <v>7.4</v>
      </c>
      <c r="M13" s="24"/>
      <c r="N13" s="155"/>
      <c r="O13" s="68">
        <v>165</v>
      </c>
      <c r="P13" s="26">
        <f t="shared" si="1"/>
        <v>6.6</v>
      </c>
      <c r="Q13" s="26"/>
      <c r="R13" s="27"/>
      <c r="S13" s="28"/>
      <c r="T13" s="29"/>
    </row>
    <row r="14" spans="1:20" ht="12.75">
      <c r="A14" s="71" t="s">
        <v>193</v>
      </c>
      <c r="B14" s="71" t="s">
        <v>194</v>
      </c>
      <c r="C14" s="216" t="s">
        <v>206</v>
      </c>
      <c r="D14" s="217"/>
      <c r="E14" s="22">
        <f t="shared" si="2"/>
        <v>6.2</v>
      </c>
      <c r="F14" s="22">
        <f t="shared" si="3"/>
        <v>6</v>
      </c>
      <c r="G14" s="22">
        <f t="shared" si="4"/>
        <v>155</v>
      </c>
      <c r="H14" s="22">
        <f t="shared" si="5"/>
        <v>150</v>
      </c>
      <c r="I14" s="23">
        <f t="shared" si="8"/>
        <v>8</v>
      </c>
      <c r="J14" s="23">
        <f t="shared" si="6"/>
        <v>200</v>
      </c>
      <c r="K14" s="24">
        <f t="shared" si="7"/>
        <v>165</v>
      </c>
      <c r="L14" s="24">
        <f t="shared" si="9"/>
        <v>6.6</v>
      </c>
      <c r="M14" s="24"/>
      <c r="N14" s="155"/>
      <c r="O14" s="68">
        <v>145</v>
      </c>
      <c r="P14" s="26">
        <f t="shared" si="1"/>
        <v>5.8</v>
      </c>
      <c r="Q14" s="26"/>
      <c r="R14" s="27"/>
      <c r="S14" s="28"/>
      <c r="T14" s="29"/>
    </row>
    <row r="15" spans="1:20" ht="12.75">
      <c r="A15" s="71" t="s">
        <v>193</v>
      </c>
      <c r="B15" s="71" t="s">
        <v>194</v>
      </c>
      <c r="C15" s="216" t="s">
        <v>30</v>
      </c>
      <c r="D15" s="218"/>
      <c r="E15" s="22">
        <f t="shared" si="2"/>
        <v>5.2</v>
      </c>
      <c r="F15" s="22">
        <f t="shared" si="3"/>
        <v>5</v>
      </c>
      <c r="G15" s="22">
        <f t="shared" si="4"/>
        <v>130</v>
      </c>
      <c r="H15" s="22">
        <f t="shared" si="5"/>
        <v>125</v>
      </c>
      <c r="I15" s="23">
        <f t="shared" si="8"/>
        <v>7</v>
      </c>
      <c r="J15" s="23">
        <f t="shared" si="6"/>
        <v>175</v>
      </c>
      <c r="K15" s="24">
        <f t="shared" si="7"/>
        <v>140</v>
      </c>
      <c r="L15" s="24">
        <f t="shared" si="9"/>
        <v>5.6</v>
      </c>
      <c r="M15" s="24"/>
      <c r="N15" s="155"/>
      <c r="O15" s="68">
        <v>120</v>
      </c>
      <c r="P15" s="26">
        <f t="shared" si="1"/>
        <v>4.8</v>
      </c>
      <c r="Q15" s="26"/>
      <c r="R15" s="27"/>
      <c r="S15" s="28"/>
      <c r="T15" s="29"/>
    </row>
    <row r="16" spans="1:20" ht="12.75">
      <c r="A16" s="71" t="s">
        <v>193</v>
      </c>
      <c r="B16" s="71" t="s">
        <v>194</v>
      </c>
      <c r="C16" s="216" t="s">
        <v>31</v>
      </c>
      <c r="D16" s="217"/>
      <c r="E16" s="22">
        <f t="shared" si="2"/>
        <v>5.8</v>
      </c>
      <c r="F16" s="22">
        <f t="shared" si="3"/>
        <v>5.6</v>
      </c>
      <c r="G16" s="22">
        <f t="shared" si="4"/>
        <v>145</v>
      </c>
      <c r="H16" s="22">
        <f t="shared" si="5"/>
        <v>140</v>
      </c>
      <c r="I16" s="23">
        <f t="shared" si="8"/>
        <v>7.6</v>
      </c>
      <c r="J16" s="23">
        <f t="shared" si="6"/>
        <v>190</v>
      </c>
      <c r="K16" s="24">
        <f t="shared" si="7"/>
        <v>155</v>
      </c>
      <c r="L16" s="24">
        <f t="shared" si="9"/>
        <v>6.2</v>
      </c>
      <c r="M16" s="24"/>
      <c r="N16" s="155"/>
      <c r="O16" s="68">
        <v>135</v>
      </c>
      <c r="P16" s="26">
        <f t="shared" si="1"/>
        <v>5.4</v>
      </c>
      <c r="Q16" s="26"/>
      <c r="R16" s="27"/>
      <c r="S16" s="28"/>
      <c r="T16" s="29"/>
    </row>
    <row r="17" spans="1:20" ht="12.75">
      <c r="A17" s="71" t="s">
        <v>193</v>
      </c>
      <c r="B17" s="71" t="s">
        <v>194</v>
      </c>
      <c r="C17" s="216" t="s">
        <v>32</v>
      </c>
      <c r="D17" s="218"/>
      <c r="E17" s="22">
        <f t="shared" si="2"/>
        <v>6</v>
      </c>
      <c r="F17" s="22">
        <f t="shared" si="3"/>
        <v>5.8</v>
      </c>
      <c r="G17" s="22">
        <f t="shared" si="4"/>
        <v>150</v>
      </c>
      <c r="H17" s="22">
        <f t="shared" si="5"/>
        <v>145</v>
      </c>
      <c r="I17" s="23">
        <f t="shared" si="8"/>
        <v>7.8</v>
      </c>
      <c r="J17" s="23">
        <f t="shared" si="6"/>
        <v>195</v>
      </c>
      <c r="K17" s="24">
        <f t="shared" si="7"/>
        <v>160</v>
      </c>
      <c r="L17" s="24">
        <f t="shared" si="9"/>
        <v>6.4</v>
      </c>
      <c r="M17" s="24"/>
      <c r="N17" s="155"/>
      <c r="O17" s="68">
        <v>140</v>
      </c>
      <c r="P17" s="26">
        <f t="shared" si="1"/>
        <v>5.6</v>
      </c>
      <c r="Q17" s="26"/>
      <c r="R17" s="27"/>
      <c r="S17" s="28"/>
      <c r="T17" s="29"/>
    </row>
    <row r="18" spans="1:20" ht="12.75">
      <c r="A18" s="71" t="s">
        <v>193</v>
      </c>
      <c r="B18" s="71" t="s">
        <v>194</v>
      </c>
      <c r="C18" s="216" t="s">
        <v>33</v>
      </c>
      <c r="D18" s="217"/>
      <c r="E18" s="22">
        <f t="shared" si="2"/>
        <v>6.6</v>
      </c>
      <c r="F18" s="22">
        <f t="shared" si="3"/>
        <v>6.4</v>
      </c>
      <c r="G18" s="22">
        <f t="shared" si="4"/>
        <v>165</v>
      </c>
      <c r="H18" s="22">
        <f t="shared" si="5"/>
        <v>160</v>
      </c>
      <c r="I18" s="23">
        <f t="shared" si="8"/>
        <v>8.4</v>
      </c>
      <c r="J18" s="23">
        <f t="shared" si="6"/>
        <v>210</v>
      </c>
      <c r="K18" s="24">
        <f t="shared" si="7"/>
        <v>175</v>
      </c>
      <c r="L18" s="24">
        <f t="shared" si="9"/>
        <v>7</v>
      </c>
      <c r="M18" s="24"/>
      <c r="N18" s="155"/>
      <c r="O18" s="68">
        <v>155</v>
      </c>
      <c r="P18" s="26">
        <f t="shared" si="1"/>
        <v>6.2</v>
      </c>
      <c r="Q18" s="26"/>
      <c r="R18" s="27"/>
      <c r="S18" s="28"/>
      <c r="T18" s="29"/>
    </row>
    <row r="19" spans="1:20" ht="12.75">
      <c r="A19" s="71" t="s">
        <v>193</v>
      </c>
      <c r="B19" s="71" t="s">
        <v>194</v>
      </c>
      <c r="C19" s="216" t="s">
        <v>34</v>
      </c>
      <c r="D19" s="218"/>
      <c r="E19" s="22">
        <f t="shared" si="2"/>
        <v>5.4</v>
      </c>
      <c r="F19" s="22">
        <f t="shared" si="3"/>
        <v>5.2</v>
      </c>
      <c r="G19" s="22">
        <f t="shared" si="4"/>
        <v>135</v>
      </c>
      <c r="H19" s="22">
        <f t="shared" si="5"/>
        <v>130</v>
      </c>
      <c r="I19" s="23">
        <f t="shared" si="8"/>
        <v>7.2</v>
      </c>
      <c r="J19" s="23">
        <f t="shared" si="6"/>
        <v>180</v>
      </c>
      <c r="K19" s="24">
        <f t="shared" si="7"/>
        <v>145</v>
      </c>
      <c r="L19" s="24">
        <f t="shared" si="9"/>
        <v>5.8</v>
      </c>
      <c r="M19" s="24"/>
      <c r="N19" s="155"/>
      <c r="O19" s="68">
        <v>125</v>
      </c>
      <c r="P19" s="26">
        <f t="shared" si="1"/>
        <v>5</v>
      </c>
      <c r="Q19" s="26"/>
      <c r="R19" s="27"/>
      <c r="S19" s="28"/>
      <c r="T19" s="29"/>
    </row>
    <row r="20" spans="1:20" ht="12.75">
      <c r="A20" s="71" t="s">
        <v>193</v>
      </c>
      <c r="B20" s="71" t="s">
        <v>194</v>
      </c>
      <c r="C20" s="216" t="s">
        <v>35</v>
      </c>
      <c r="D20" s="218"/>
      <c r="E20" s="22">
        <f t="shared" si="2"/>
        <v>6.2</v>
      </c>
      <c r="F20" s="22">
        <f t="shared" si="3"/>
        <v>6</v>
      </c>
      <c r="G20" s="22">
        <f t="shared" si="4"/>
        <v>155</v>
      </c>
      <c r="H20" s="22">
        <f t="shared" si="5"/>
        <v>150</v>
      </c>
      <c r="I20" s="23">
        <f t="shared" si="8"/>
        <v>8</v>
      </c>
      <c r="J20" s="23">
        <f t="shared" si="6"/>
        <v>200</v>
      </c>
      <c r="K20" s="24">
        <f t="shared" si="7"/>
        <v>165</v>
      </c>
      <c r="L20" s="24">
        <f t="shared" si="9"/>
        <v>6.6</v>
      </c>
      <c r="M20" s="24"/>
      <c r="N20" s="155"/>
      <c r="O20" s="68">
        <v>145</v>
      </c>
      <c r="P20" s="26">
        <f t="shared" si="1"/>
        <v>5.8</v>
      </c>
      <c r="Q20" s="26"/>
      <c r="R20" s="27"/>
      <c r="S20" s="28"/>
      <c r="T20" s="29"/>
    </row>
    <row r="21" spans="1:20" ht="12.75">
      <c r="A21" s="71" t="s">
        <v>193</v>
      </c>
      <c r="B21" s="71" t="s">
        <v>194</v>
      </c>
      <c r="C21" s="216" t="s">
        <v>36</v>
      </c>
      <c r="D21" s="218"/>
      <c r="E21" s="22">
        <f t="shared" si="2"/>
        <v>6</v>
      </c>
      <c r="F21" s="22">
        <f t="shared" si="3"/>
        <v>5.8</v>
      </c>
      <c r="G21" s="22">
        <f t="shared" si="4"/>
        <v>150</v>
      </c>
      <c r="H21" s="22">
        <f t="shared" si="5"/>
        <v>145</v>
      </c>
      <c r="I21" s="23">
        <f t="shared" si="8"/>
        <v>7.8</v>
      </c>
      <c r="J21" s="23">
        <f t="shared" si="6"/>
        <v>195</v>
      </c>
      <c r="K21" s="24">
        <f t="shared" si="7"/>
        <v>160</v>
      </c>
      <c r="L21" s="24">
        <f t="shared" si="9"/>
        <v>6.4</v>
      </c>
      <c r="M21" s="24"/>
      <c r="N21" s="155"/>
      <c r="O21" s="68">
        <v>140</v>
      </c>
      <c r="P21" s="26">
        <f t="shared" si="1"/>
        <v>5.6</v>
      </c>
      <c r="Q21" s="26"/>
      <c r="R21" s="27"/>
      <c r="S21" s="28"/>
      <c r="T21" s="29"/>
    </row>
    <row r="22" spans="1:20" ht="12.75">
      <c r="A22" s="71" t="s">
        <v>193</v>
      </c>
      <c r="B22" s="71" t="s">
        <v>194</v>
      </c>
      <c r="C22" s="216" t="s">
        <v>37</v>
      </c>
      <c r="D22" s="218"/>
      <c r="E22" s="22">
        <f t="shared" si="2"/>
        <v>6.8</v>
      </c>
      <c r="F22" s="22">
        <f t="shared" si="3"/>
        <v>6.6</v>
      </c>
      <c r="G22" s="22">
        <f t="shared" si="4"/>
        <v>170</v>
      </c>
      <c r="H22" s="22">
        <f t="shared" si="5"/>
        <v>165</v>
      </c>
      <c r="I22" s="23">
        <f t="shared" si="8"/>
        <v>8.6</v>
      </c>
      <c r="J22" s="23">
        <f t="shared" si="6"/>
        <v>215</v>
      </c>
      <c r="K22" s="24">
        <f t="shared" si="7"/>
        <v>180</v>
      </c>
      <c r="L22" s="24">
        <f t="shared" si="9"/>
        <v>7.2</v>
      </c>
      <c r="M22" s="24"/>
      <c r="N22" s="155"/>
      <c r="O22" s="68">
        <v>160</v>
      </c>
      <c r="P22" s="26">
        <f t="shared" si="1"/>
        <v>6.4</v>
      </c>
      <c r="Q22" s="26"/>
      <c r="R22" s="27"/>
      <c r="S22" s="28"/>
      <c r="T22" s="29"/>
    </row>
    <row r="23" spans="1:20" ht="12.75">
      <c r="A23" s="71" t="s">
        <v>193</v>
      </c>
      <c r="B23" s="71" t="s">
        <v>194</v>
      </c>
      <c r="C23" s="216" t="s">
        <v>38</v>
      </c>
      <c r="D23" s="218"/>
      <c r="E23" s="22">
        <f t="shared" si="2"/>
        <v>6.2</v>
      </c>
      <c r="F23" s="22">
        <f t="shared" si="3"/>
        <v>6</v>
      </c>
      <c r="G23" s="22">
        <f t="shared" si="4"/>
        <v>155</v>
      </c>
      <c r="H23" s="22">
        <f t="shared" si="5"/>
        <v>150</v>
      </c>
      <c r="I23" s="23">
        <f t="shared" si="8"/>
        <v>8</v>
      </c>
      <c r="J23" s="23">
        <f t="shared" si="6"/>
        <v>200</v>
      </c>
      <c r="K23" s="24">
        <f t="shared" si="7"/>
        <v>165</v>
      </c>
      <c r="L23" s="24">
        <f t="shared" si="9"/>
        <v>6.6</v>
      </c>
      <c r="M23" s="24"/>
      <c r="N23" s="155"/>
      <c r="O23" s="68">
        <v>145</v>
      </c>
      <c r="P23" s="26">
        <f t="shared" si="1"/>
        <v>5.8</v>
      </c>
      <c r="Q23" s="26"/>
      <c r="R23" s="27"/>
      <c r="S23" s="28"/>
      <c r="T23" s="29"/>
    </row>
    <row r="24" spans="1:20" ht="12.75">
      <c r="A24" s="71" t="s">
        <v>193</v>
      </c>
      <c r="B24" s="71" t="s">
        <v>194</v>
      </c>
      <c r="C24" s="216" t="s">
        <v>39</v>
      </c>
      <c r="D24" s="218"/>
      <c r="E24" s="22">
        <f t="shared" si="2"/>
        <v>7</v>
      </c>
      <c r="F24" s="22">
        <f t="shared" si="3"/>
        <v>6.8</v>
      </c>
      <c r="G24" s="22">
        <f t="shared" si="4"/>
        <v>175</v>
      </c>
      <c r="H24" s="22">
        <f t="shared" si="5"/>
        <v>170</v>
      </c>
      <c r="I24" s="23">
        <f t="shared" si="8"/>
        <v>8.8</v>
      </c>
      <c r="J24" s="23">
        <f t="shared" si="6"/>
        <v>220</v>
      </c>
      <c r="K24" s="24">
        <f t="shared" si="7"/>
        <v>185</v>
      </c>
      <c r="L24" s="24">
        <f t="shared" si="9"/>
        <v>7.4</v>
      </c>
      <c r="M24" s="24"/>
      <c r="N24" s="155"/>
      <c r="O24" s="68">
        <v>165</v>
      </c>
      <c r="P24" s="26">
        <f t="shared" si="1"/>
        <v>6.6</v>
      </c>
      <c r="Q24" s="26"/>
      <c r="R24" s="27"/>
      <c r="S24" s="28"/>
      <c r="T24" s="29"/>
    </row>
    <row r="25" spans="1:20" ht="12.75">
      <c r="A25" s="71" t="s">
        <v>193</v>
      </c>
      <c r="B25" s="71" t="s">
        <v>194</v>
      </c>
      <c r="C25" s="216" t="s">
        <v>40</v>
      </c>
      <c r="D25" s="217"/>
      <c r="E25" s="22">
        <f t="shared" si="2"/>
        <v>5.8</v>
      </c>
      <c r="F25" s="22">
        <f t="shared" si="3"/>
        <v>5.6</v>
      </c>
      <c r="G25" s="22">
        <f t="shared" si="4"/>
        <v>145</v>
      </c>
      <c r="H25" s="22">
        <f t="shared" si="5"/>
        <v>140</v>
      </c>
      <c r="I25" s="23">
        <f t="shared" si="8"/>
        <v>7.6</v>
      </c>
      <c r="J25" s="23">
        <f t="shared" si="6"/>
        <v>190</v>
      </c>
      <c r="K25" s="24">
        <f t="shared" si="7"/>
        <v>155</v>
      </c>
      <c r="L25" s="24">
        <f t="shared" si="9"/>
        <v>6.2</v>
      </c>
      <c r="M25" s="24"/>
      <c r="N25" s="155"/>
      <c r="O25" s="68">
        <v>135</v>
      </c>
      <c r="P25" s="26">
        <f t="shared" si="1"/>
        <v>5.4</v>
      </c>
      <c r="Q25" s="26"/>
      <c r="R25" s="27"/>
      <c r="S25" s="28"/>
      <c r="T25" s="29"/>
    </row>
    <row r="26" spans="1:20" ht="12.75">
      <c r="A26" s="71" t="s">
        <v>193</v>
      </c>
      <c r="B26" s="71" t="s">
        <v>194</v>
      </c>
      <c r="C26" s="216" t="s">
        <v>41</v>
      </c>
      <c r="D26" s="217"/>
      <c r="E26" s="22">
        <f t="shared" si="2"/>
        <v>6.6</v>
      </c>
      <c r="F26" s="22">
        <f t="shared" si="3"/>
        <v>6.4</v>
      </c>
      <c r="G26" s="22">
        <f t="shared" si="4"/>
        <v>165</v>
      </c>
      <c r="H26" s="22">
        <f t="shared" si="5"/>
        <v>160</v>
      </c>
      <c r="I26" s="23">
        <f t="shared" si="8"/>
        <v>8.4</v>
      </c>
      <c r="J26" s="23">
        <f t="shared" si="6"/>
        <v>210</v>
      </c>
      <c r="K26" s="24">
        <f t="shared" si="7"/>
        <v>175</v>
      </c>
      <c r="L26" s="24">
        <f t="shared" si="9"/>
        <v>7</v>
      </c>
      <c r="M26" s="24"/>
      <c r="N26" s="155"/>
      <c r="O26" s="68">
        <v>155</v>
      </c>
      <c r="P26" s="26">
        <f t="shared" si="1"/>
        <v>6.2</v>
      </c>
      <c r="Q26" s="26"/>
      <c r="R26" s="27"/>
      <c r="S26" s="28"/>
      <c r="T26" s="29"/>
    </row>
    <row r="27" spans="1:20" ht="12.75">
      <c r="A27" s="71" t="s">
        <v>193</v>
      </c>
      <c r="B27" s="71" t="s">
        <v>194</v>
      </c>
      <c r="C27" s="216" t="s">
        <v>42</v>
      </c>
      <c r="D27" s="218"/>
      <c r="E27" s="22">
        <f t="shared" si="2"/>
        <v>5.2</v>
      </c>
      <c r="F27" s="22">
        <f t="shared" si="3"/>
        <v>5</v>
      </c>
      <c r="G27" s="22">
        <f t="shared" si="4"/>
        <v>130</v>
      </c>
      <c r="H27" s="22">
        <f t="shared" si="5"/>
        <v>125</v>
      </c>
      <c r="I27" s="23">
        <f t="shared" si="8"/>
        <v>7</v>
      </c>
      <c r="J27" s="23">
        <f t="shared" si="6"/>
        <v>175</v>
      </c>
      <c r="K27" s="24">
        <f t="shared" si="7"/>
        <v>140</v>
      </c>
      <c r="L27" s="24">
        <f t="shared" si="9"/>
        <v>5.6</v>
      </c>
      <c r="M27" s="24"/>
      <c r="N27" s="155"/>
      <c r="O27" s="68">
        <v>120</v>
      </c>
      <c r="P27" s="26">
        <f t="shared" si="1"/>
        <v>4.8</v>
      </c>
      <c r="Q27" s="26"/>
      <c r="R27" s="27"/>
      <c r="S27" s="28"/>
      <c r="T27" s="29"/>
    </row>
    <row r="28" spans="1:20" ht="12.75">
      <c r="A28" s="71" t="s">
        <v>193</v>
      </c>
      <c r="B28" s="71" t="s">
        <v>194</v>
      </c>
      <c r="C28" s="216" t="s">
        <v>43</v>
      </c>
      <c r="D28" s="218"/>
      <c r="E28" s="22">
        <f t="shared" si="2"/>
        <v>6</v>
      </c>
      <c r="F28" s="22">
        <f t="shared" si="3"/>
        <v>5.8</v>
      </c>
      <c r="G28" s="22">
        <f t="shared" si="4"/>
        <v>150</v>
      </c>
      <c r="H28" s="22">
        <f t="shared" si="5"/>
        <v>145</v>
      </c>
      <c r="I28" s="23">
        <f t="shared" si="8"/>
        <v>7.8</v>
      </c>
      <c r="J28" s="23">
        <f t="shared" si="6"/>
        <v>195</v>
      </c>
      <c r="K28" s="24">
        <f t="shared" si="7"/>
        <v>160</v>
      </c>
      <c r="L28" s="24">
        <f t="shared" si="9"/>
        <v>6.4</v>
      </c>
      <c r="M28" s="24"/>
      <c r="N28" s="155"/>
      <c r="O28" s="68">
        <v>140</v>
      </c>
      <c r="P28" s="26">
        <f t="shared" si="1"/>
        <v>5.6</v>
      </c>
      <c r="Q28" s="26"/>
      <c r="R28" s="27"/>
      <c r="S28" s="28"/>
      <c r="T28" s="29"/>
    </row>
    <row r="29" spans="1:20" ht="12.75">
      <c r="A29" s="71" t="s">
        <v>193</v>
      </c>
      <c r="B29" s="71" t="s">
        <v>194</v>
      </c>
      <c r="C29" s="216" t="s">
        <v>44</v>
      </c>
      <c r="D29" s="218"/>
      <c r="E29" s="22">
        <f t="shared" si="2"/>
        <v>6.2</v>
      </c>
      <c r="F29" s="22">
        <f t="shared" si="3"/>
        <v>6</v>
      </c>
      <c r="G29" s="22">
        <f t="shared" si="4"/>
        <v>155</v>
      </c>
      <c r="H29" s="22">
        <f t="shared" si="5"/>
        <v>150</v>
      </c>
      <c r="I29" s="23">
        <f t="shared" si="8"/>
        <v>8</v>
      </c>
      <c r="J29" s="23">
        <f t="shared" si="6"/>
        <v>200</v>
      </c>
      <c r="K29" s="24">
        <f t="shared" si="7"/>
        <v>165</v>
      </c>
      <c r="L29" s="24">
        <f t="shared" si="9"/>
        <v>6.6</v>
      </c>
      <c r="M29" s="24"/>
      <c r="N29" s="155"/>
      <c r="O29" s="68">
        <v>145</v>
      </c>
      <c r="P29" s="26">
        <f t="shared" si="1"/>
        <v>5.8</v>
      </c>
      <c r="Q29" s="26"/>
      <c r="R29" s="27"/>
      <c r="S29" s="28"/>
      <c r="T29" s="29"/>
    </row>
    <row r="30" spans="1:20" ht="12.75">
      <c r="A30" s="71" t="s">
        <v>193</v>
      </c>
      <c r="B30" s="71" t="s">
        <v>194</v>
      </c>
      <c r="C30" s="216" t="s">
        <v>45</v>
      </c>
      <c r="D30" s="218"/>
      <c r="E30" s="22">
        <f t="shared" si="2"/>
        <v>7</v>
      </c>
      <c r="F30" s="22">
        <f t="shared" si="3"/>
        <v>6.8</v>
      </c>
      <c r="G30" s="22">
        <f t="shared" si="4"/>
        <v>175</v>
      </c>
      <c r="H30" s="22">
        <f t="shared" si="5"/>
        <v>170</v>
      </c>
      <c r="I30" s="23">
        <f t="shared" si="8"/>
        <v>8.8</v>
      </c>
      <c r="J30" s="23">
        <f t="shared" si="6"/>
        <v>220</v>
      </c>
      <c r="K30" s="24">
        <f t="shared" si="7"/>
        <v>185</v>
      </c>
      <c r="L30" s="24">
        <f t="shared" si="9"/>
        <v>7.4</v>
      </c>
      <c r="M30" s="24"/>
      <c r="N30" s="155"/>
      <c r="O30" s="68">
        <v>165</v>
      </c>
      <c r="P30" s="26">
        <f t="shared" si="1"/>
        <v>6.6</v>
      </c>
      <c r="Q30" s="26"/>
      <c r="R30" s="27"/>
      <c r="S30" s="28"/>
      <c r="T30" s="29"/>
    </row>
    <row r="31" spans="1:20" ht="12.75">
      <c r="A31" s="71" t="s">
        <v>193</v>
      </c>
      <c r="B31" s="71" t="s">
        <v>194</v>
      </c>
      <c r="C31" s="216" t="s">
        <v>46</v>
      </c>
      <c r="D31" s="218"/>
      <c r="E31" s="22">
        <f t="shared" si="2"/>
        <v>6.8</v>
      </c>
      <c r="F31" s="22">
        <f t="shared" si="3"/>
        <v>6.6</v>
      </c>
      <c r="G31" s="22">
        <f t="shared" si="4"/>
        <v>170</v>
      </c>
      <c r="H31" s="22">
        <f t="shared" si="5"/>
        <v>165</v>
      </c>
      <c r="I31" s="23">
        <f t="shared" si="8"/>
        <v>8.6</v>
      </c>
      <c r="J31" s="23">
        <f t="shared" si="6"/>
        <v>215</v>
      </c>
      <c r="K31" s="24">
        <f t="shared" si="7"/>
        <v>180</v>
      </c>
      <c r="L31" s="24">
        <f t="shared" si="9"/>
        <v>7.2</v>
      </c>
      <c r="M31" s="24"/>
      <c r="N31" s="155"/>
      <c r="O31" s="68">
        <v>160</v>
      </c>
      <c r="P31" s="26">
        <f t="shared" si="1"/>
        <v>6.4</v>
      </c>
      <c r="Q31" s="26"/>
      <c r="R31" s="27"/>
      <c r="S31" s="28"/>
      <c r="T31" s="29"/>
    </row>
    <row r="32" spans="1:20" ht="12.75">
      <c r="A32" s="71" t="s">
        <v>193</v>
      </c>
      <c r="B32" s="71" t="s">
        <v>194</v>
      </c>
      <c r="C32" s="216" t="s">
        <v>47</v>
      </c>
      <c r="D32" s="218"/>
      <c r="E32" s="22">
        <f t="shared" si="2"/>
        <v>7.8</v>
      </c>
      <c r="F32" s="22">
        <f t="shared" si="3"/>
        <v>7.6</v>
      </c>
      <c r="G32" s="22">
        <f t="shared" si="4"/>
        <v>195</v>
      </c>
      <c r="H32" s="22">
        <f t="shared" si="5"/>
        <v>190</v>
      </c>
      <c r="I32" s="23">
        <f t="shared" si="8"/>
        <v>9.6</v>
      </c>
      <c r="J32" s="23">
        <f t="shared" si="6"/>
        <v>240</v>
      </c>
      <c r="K32" s="24">
        <f t="shared" si="7"/>
        <v>205</v>
      </c>
      <c r="L32" s="24">
        <f t="shared" si="9"/>
        <v>8.2</v>
      </c>
      <c r="M32" s="24"/>
      <c r="N32" s="155"/>
      <c r="O32" s="68">
        <v>185</v>
      </c>
      <c r="P32" s="26">
        <f t="shared" si="1"/>
        <v>7.4</v>
      </c>
      <c r="Q32" s="26"/>
      <c r="R32" s="27"/>
      <c r="S32" s="28"/>
      <c r="T32" s="29"/>
    </row>
    <row r="33" spans="1:20" ht="12.75">
      <c r="A33" s="71" t="s">
        <v>193</v>
      </c>
      <c r="B33" s="71" t="s">
        <v>194</v>
      </c>
      <c r="C33" s="216" t="s">
        <v>48</v>
      </c>
      <c r="D33" s="217"/>
      <c r="E33" s="22">
        <f t="shared" si="2"/>
        <v>5.6</v>
      </c>
      <c r="F33" s="22">
        <f t="shared" si="3"/>
        <v>5.4</v>
      </c>
      <c r="G33" s="22">
        <f t="shared" si="4"/>
        <v>140</v>
      </c>
      <c r="H33" s="22">
        <f t="shared" si="5"/>
        <v>135</v>
      </c>
      <c r="I33" s="23">
        <f t="shared" si="8"/>
        <v>7.4</v>
      </c>
      <c r="J33" s="23">
        <f t="shared" si="6"/>
        <v>185</v>
      </c>
      <c r="K33" s="24">
        <f t="shared" si="7"/>
        <v>150</v>
      </c>
      <c r="L33" s="24">
        <f t="shared" si="9"/>
        <v>6</v>
      </c>
      <c r="M33" s="24"/>
      <c r="N33" s="155"/>
      <c r="O33" s="68">
        <v>130</v>
      </c>
      <c r="P33" s="26">
        <f t="shared" si="1"/>
        <v>5.2</v>
      </c>
      <c r="Q33" s="26"/>
      <c r="R33" s="27"/>
      <c r="S33" s="28"/>
      <c r="T33" s="29"/>
    </row>
    <row r="34" spans="1:20" ht="12.75">
      <c r="A34" s="71" t="s">
        <v>193</v>
      </c>
      <c r="B34" s="71" t="s">
        <v>194</v>
      </c>
      <c r="C34" s="216" t="s">
        <v>49</v>
      </c>
      <c r="D34" s="217"/>
      <c r="E34" s="22">
        <f t="shared" si="2"/>
        <v>6.8</v>
      </c>
      <c r="F34" s="22">
        <f t="shared" si="3"/>
        <v>6.6</v>
      </c>
      <c r="G34" s="22">
        <f t="shared" si="4"/>
        <v>170</v>
      </c>
      <c r="H34" s="22">
        <f t="shared" si="5"/>
        <v>165</v>
      </c>
      <c r="I34" s="23">
        <f t="shared" si="8"/>
        <v>8.6</v>
      </c>
      <c r="J34" s="23">
        <f t="shared" si="6"/>
        <v>215</v>
      </c>
      <c r="K34" s="24">
        <f t="shared" si="7"/>
        <v>180</v>
      </c>
      <c r="L34" s="24">
        <f t="shared" si="9"/>
        <v>7.2</v>
      </c>
      <c r="M34" s="24"/>
      <c r="N34" s="155"/>
      <c r="O34" s="68">
        <v>160</v>
      </c>
      <c r="P34" s="26">
        <f t="shared" si="1"/>
        <v>6.4</v>
      </c>
      <c r="Q34" s="26"/>
      <c r="R34" s="27"/>
      <c r="S34" s="28"/>
      <c r="T34" s="29"/>
    </row>
    <row r="35" spans="1:20" ht="12.75">
      <c r="A35" s="71" t="s">
        <v>193</v>
      </c>
      <c r="B35" s="71" t="s">
        <v>194</v>
      </c>
      <c r="C35" s="216" t="s">
        <v>50</v>
      </c>
      <c r="D35" s="217"/>
      <c r="E35" s="22">
        <f t="shared" si="2"/>
        <v>5.8</v>
      </c>
      <c r="F35" s="22">
        <f t="shared" si="3"/>
        <v>5.6</v>
      </c>
      <c r="G35" s="22">
        <f t="shared" si="4"/>
        <v>145</v>
      </c>
      <c r="H35" s="22">
        <f t="shared" si="5"/>
        <v>140</v>
      </c>
      <c r="I35" s="23">
        <f t="shared" si="8"/>
        <v>7.6</v>
      </c>
      <c r="J35" s="23">
        <f t="shared" si="6"/>
        <v>190</v>
      </c>
      <c r="K35" s="24">
        <f t="shared" si="7"/>
        <v>155</v>
      </c>
      <c r="L35" s="24">
        <f t="shared" si="9"/>
        <v>6.2</v>
      </c>
      <c r="M35" s="24"/>
      <c r="N35" s="155"/>
      <c r="O35" s="68">
        <v>135</v>
      </c>
      <c r="P35" s="26">
        <f t="shared" si="1"/>
        <v>5.4</v>
      </c>
      <c r="Q35" s="26"/>
      <c r="R35" s="27"/>
      <c r="S35" s="28"/>
      <c r="T35" s="29"/>
    </row>
    <row r="36" spans="1:20" ht="12.75">
      <c r="A36" s="71" t="s">
        <v>193</v>
      </c>
      <c r="B36" s="71" t="s">
        <v>194</v>
      </c>
      <c r="C36" s="216" t="s">
        <v>51</v>
      </c>
      <c r="D36" s="217"/>
      <c r="E36" s="22">
        <f t="shared" si="2"/>
        <v>6.6</v>
      </c>
      <c r="F36" s="22">
        <f t="shared" si="3"/>
        <v>6.4</v>
      </c>
      <c r="G36" s="22">
        <f t="shared" si="4"/>
        <v>165</v>
      </c>
      <c r="H36" s="22">
        <f t="shared" si="5"/>
        <v>160</v>
      </c>
      <c r="I36" s="23">
        <f t="shared" si="8"/>
        <v>8.4</v>
      </c>
      <c r="J36" s="23">
        <f t="shared" si="6"/>
        <v>210</v>
      </c>
      <c r="K36" s="24">
        <f t="shared" si="7"/>
        <v>175</v>
      </c>
      <c r="L36" s="24">
        <f t="shared" si="9"/>
        <v>7</v>
      </c>
      <c r="M36" s="24"/>
      <c r="N36" s="155"/>
      <c r="O36" s="68">
        <v>155</v>
      </c>
      <c r="P36" s="26">
        <f t="shared" si="1"/>
        <v>6.2</v>
      </c>
      <c r="Q36" s="26"/>
      <c r="R36" s="27"/>
      <c r="S36" s="28"/>
      <c r="T36" s="29"/>
    </row>
    <row r="37" spans="1:20" ht="12.75">
      <c r="A37" s="71" t="s">
        <v>193</v>
      </c>
      <c r="B37" s="71" t="s">
        <v>194</v>
      </c>
      <c r="C37" s="236" t="s">
        <v>52</v>
      </c>
      <c r="D37" s="217"/>
      <c r="E37" s="22">
        <f t="shared" si="2"/>
        <v>5.8</v>
      </c>
      <c r="F37" s="22">
        <f t="shared" si="3"/>
        <v>5.6</v>
      </c>
      <c r="G37" s="22">
        <f t="shared" si="4"/>
        <v>145</v>
      </c>
      <c r="H37" s="22">
        <f t="shared" si="5"/>
        <v>140</v>
      </c>
      <c r="I37" s="23">
        <f t="shared" si="8"/>
        <v>7.6</v>
      </c>
      <c r="J37" s="23">
        <f t="shared" si="6"/>
        <v>190</v>
      </c>
      <c r="K37" s="24">
        <f t="shared" si="7"/>
        <v>155</v>
      </c>
      <c r="L37" s="24">
        <f t="shared" si="9"/>
        <v>6.2</v>
      </c>
      <c r="M37" s="24"/>
      <c r="N37" s="155"/>
      <c r="O37" s="68">
        <v>135</v>
      </c>
      <c r="P37" s="26">
        <f t="shared" si="1"/>
        <v>5.4</v>
      </c>
      <c r="Q37" s="26"/>
      <c r="R37" s="27"/>
      <c r="S37" s="28"/>
      <c r="T37" s="29"/>
    </row>
    <row r="38" spans="1:20" ht="12.75">
      <c r="A38" s="71" t="s">
        <v>193</v>
      </c>
      <c r="B38" s="71" t="s">
        <v>194</v>
      </c>
      <c r="C38" s="236" t="s">
        <v>53</v>
      </c>
      <c r="D38" s="217"/>
      <c r="E38" s="22">
        <f t="shared" si="2"/>
        <v>6.4</v>
      </c>
      <c r="F38" s="22">
        <f t="shared" si="3"/>
        <v>6.2</v>
      </c>
      <c r="G38" s="22">
        <f t="shared" si="4"/>
        <v>160</v>
      </c>
      <c r="H38" s="22">
        <f t="shared" si="5"/>
        <v>155</v>
      </c>
      <c r="I38" s="23">
        <f t="shared" si="8"/>
        <v>8.2</v>
      </c>
      <c r="J38" s="23">
        <f t="shared" si="6"/>
        <v>205</v>
      </c>
      <c r="K38" s="24">
        <f t="shared" si="7"/>
        <v>170</v>
      </c>
      <c r="L38" s="24">
        <f t="shared" si="9"/>
        <v>6.8</v>
      </c>
      <c r="M38" s="24"/>
      <c r="N38" s="155"/>
      <c r="O38" s="68">
        <v>150</v>
      </c>
      <c r="P38" s="26">
        <f t="shared" si="1"/>
        <v>6</v>
      </c>
      <c r="Q38" s="26"/>
      <c r="R38" s="27"/>
      <c r="S38" s="28"/>
      <c r="T38" s="29"/>
    </row>
    <row r="39" spans="1:20" ht="12.75">
      <c r="A39" s="71" t="s">
        <v>193</v>
      </c>
      <c r="B39" s="71" t="s">
        <v>194</v>
      </c>
      <c r="C39" s="236" t="s">
        <v>54</v>
      </c>
      <c r="D39" s="217"/>
      <c r="E39" s="22">
        <f t="shared" si="2"/>
        <v>6.8</v>
      </c>
      <c r="F39" s="22">
        <f t="shared" si="3"/>
        <v>6.6</v>
      </c>
      <c r="G39" s="22">
        <f t="shared" si="4"/>
        <v>170</v>
      </c>
      <c r="H39" s="22">
        <f t="shared" si="5"/>
        <v>165</v>
      </c>
      <c r="I39" s="23">
        <f t="shared" si="8"/>
        <v>8.6</v>
      </c>
      <c r="J39" s="23">
        <f t="shared" si="6"/>
        <v>215</v>
      </c>
      <c r="K39" s="24">
        <f t="shared" si="7"/>
        <v>180</v>
      </c>
      <c r="L39" s="24">
        <f t="shared" si="9"/>
        <v>7.2</v>
      </c>
      <c r="M39" s="24"/>
      <c r="N39" s="155"/>
      <c r="O39" s="68">
        <v>160</v>
      </c>
      <c r="P39" s="26">
        <f t="shared" si="1"/>
        <v>6.4</v>
      </c>
      <c r="Q39" s="26"/>
      <c r="R39" s="27"/>
      <c r="S39" s="28"/>
      <c r="T39" s="29"/>
    </row>
    <row r="40" spans="1:20" ht="12.75">
      <c r="A40" s="71" t="s">
        <v>193</v>
      </c>
      <c r="B40" s="71" t="s">
        <v>194</v>
      </c>
      <c r="C40" s="216" t="s">
        <v>55</v>
      </c>
      <c r="D40" s="217"/>
      <c r="E40" s="22">
        <f t="shared" si="2"/>
        <v>5</v>
      </c>
      <c r="F40" s="22">
        <f t="shared" si="3"/>
        <v>4.8</v>
      </c>
      <c r="G40" s="22">
        <f t="shared" si="4"/>
        <v>125</v>
      </c>
      <c r="H40" s="22">
        <f t="shared" si="5"/>
        <v>120</v>
      </c>
      <c r="I40" s="23">
        <f t="shared" si="8"/>
        <v>6.8</v>
      </c>
      <c r="J40" s="23">
        <f t="shared" si="6"/>
        <v>170</v>
      </c>
      <c r="K40" s="24">
        <f t="shared" si="7"/>
        <v>135</v>
      </c>
      <c r="L40" s="24">
        <f t="shared" si="9"/>
        <v>5.4</v>
      </c>
      <c r="M40" s="24"/>
      <c r="N40" s="155"/>
      <c r="O40" s="68">
        <v>115</v>
      </c>
      <c r="P40" s="26">
        <f t="shared" si="1"/>
        <v>4.6</v>
      </c>
      <c r="Q40" s="26"/>
      <c r="R40" s="27"/>
      <c r="S40" s="28"/>
      <c r="T40" s="29"/>
    </row>
    <row r="41" spans="1:20" ht="12.75">
      <c r="A41" s="71" t="s">
        <v>193</v>
      </c>
      <c r="B41" s="71" t="s">
        <v>194</v>
      </c>
      <c r="C41" s="216" t="s">
        <v>56</v>
      </c>
      <c r="D41" s="217"/>
      <c r="E41" s="22">
        <f t="shared" si="2"/>
        <v>7</v>
      </c>
      <c r="F41" s="22">
        <f t="shared" si="3"/>
        <v>6.8</v>
      </c>
      <c r="G41" s="22">
        <f t="shared" si="4"/>
        <v>175</v>
      </c>
      <c r="H41" s="22">
        <f t="shared" si="5"/>
        <v>170</v>
      </c>
      <c r="I41" s="23">
        <f t="shared" si="8"/>
        <v>8.8</v>
      </c>
      <c r="J41" s="23">
        <f t="shared" si="6"/>
        <v>220</v>
      </c>
      <c r="K41" s="24">
        <f t="shared" si="7"/>
        <v>185</v>
      </c>
      <c r="L41" s="24">
        <f t="shared" si="9"/>
        <v>7.4</v>
      </c>
      <c r="M41" s="24"/>
      <c r="N41" s="155"/>
      <c r="O41" s="68">
        <v>165</v>
      </c>
      <c r="P41" s="26">
        <f t="shared" si="1"/>
        <v>6.6</v>
      </c>
      <c r="Q41" s="26"/>
      <c r="R41" s="27"/>
      <c r="S41" s="28"/>
      <c r="T41" s="29"/>
    </row>
    <row r="42" spans="1:20" ht="12.75">
      <c r="A42" s="71"/>
      <c r="B42" s="71"/>
      <c r="C42" s="216" t="s">
        <v>224</v>
      </c>
      <c r="D42" s="218"/>
      <c r="E42" s="22">
        <v>8.55</v>
      </c>
      <c r="F42" s="22">
        <v>8.35</v>
      </c>
      <c r="G42" s="22"/>
      <c r="H42" s="22"/>
      <c r="I42" s="23">
        <v>10.55</v>
      </c>
      <c r="J42" s="23"/>
      <c r="K42" s="24"/>
      <c r="L42" s="24">
        <v>8.95</v>
      </c>
      <c r="M42" s="24"/>
      <c r="N42" s="155"/>
      <c r="O42" s="68"/>
      <c r="P42" s="26">
        <v>8.15</v>
      </c>
      <c r="Q42" s="26"/>
      <c r="R42" s="27"/>
      <c r="S42" s="28"/>
      <c r="T42" s="29"/>
    </row>
    <row r="43" spans="1:20" ht="12.75">
      <c r="A43" s="71" t="s">
        <v>193</v>
      </c>
      <c r="B43" s="71" t="s">
        <v>194</v>
      </c>
      <c r="C43" s="216" t="s">
        <v>57</v>
      </c>
      <c r="D43" s="217"/>
      <c r="E43" s="22">
        <v>8.4</v>
      </c>
      <c r="F43" s="22">
        <v>8.2</v>
      </c>
      <c r="G43" s="22">
        <f t="shared" si="4"/>
        <v>10</v>
      </c>
      <c r="H43" s="22">
        <f t="shared" si="5"/>
        <v>5</v>
      </c>
      <c r="I43" s="23">
        <v>10.2</v>
      </c>
      <c r="J43" s="23">
        <f t="shared" si="6"/>
        <v>55</v>
      </c>
      <c r="K43" s="24">
        <f t="shared" si="7"/>
        <v>20</v>
      </c>
      <c r="L43" s="24">
        <v>8.8</v>
      </c>
      <c r="M43" s="24"/>
      <c r="N43" s="155"/>
      <c r="O43" s="68"/>
      <c r="P43" s="26">
        <v>8</v>
      </c>
      <c r="Q43" s="26"/>
      <c r="R43" s="27"/>
      <c r="S43" s="28"/>
      <c r="T43" s="29"/>
    </row>
    <row r="44" spans="1:20" ht="12.75">
      <c r="A44" s="71"/>
      <c r="B44" s="71"/>
      <c r="C44" s="237" t="s">
        <v>58</v>
      </c>
      <c r="D44" s="217"/>
      <c r="E44" s="34"/>
      <c r="F44" s="34"/>
      <c r="G44" s="34"/>
      <c r="H44" s="34"/>
      <c r="I44" s="34"/>
      <c r="J44" s="34"/>
      <c r="K44" s="34"/>
      <c r="L44" s="34"/>
      <c r="M44" s="34"/>
      <c r="N44" s="155"/>
      <c r="O44" s="137"/>
      <c r="P44" s="34"/>
      <c r="Q44" s="34"/>
      <c r="R44" s="35"/>
      <c r="S44" s="36"/>
      <c r="T44" s="34"/>
    </row>
    <row r="45" spans="1:20" ht="12.75">
      <c r="A45" s="71" t="s">
        <v>193</v>
      </c>
      <c r="B45" s="71" t="s">
        <v>194</v>
      </c>
      <c r="C45" s="216" t="s">
        <v>59</v>
      </c>
      <c r="D45" s="217"/>
      <c r="E45" s="22">
        <f t="shared" si="2"/>
        <v>5.6</v>
      </c>
      <c r="F45" s="22">
        <f t="shared" si="3"/>
        <v>5.4</v>
      </c>
      <c r="G45" s="22">
        <f>O45+10</f>
        <v>140</v>
      </c>
      <c r="H45" s="22">
        <f>O45+5</f>
        <v>135</v>
      </c>
      <c r="I45" s="23">
        <f>J45/25</f>
        <v>7.4</v>
      </c>
      <c r="J45" s="23">
        <f>G45+45</f>
        <v>185</v>
      </c>
      <c r="K45" s="24">
        <f>O45+20</f>
        <v>150</v>
      </c>
      <c r="L45" s="24">
        <f>K45/25</f>
        <v>6</v>
      </c>
      <c r="M45" s="24"/>
      <c r="N45" s="155"/>
      <c r="O45" s="68">
        <v>130</v>
      </c>
      <c r="P45" s="26">
        <f t="shared" si="1"/>
        <v>5.2</v>
      </c>
      <c r="Q45" s="26"/>
      <c r="R45" s="27"/>
      <c r="S45" s="28"/>
      <c r="T45" s="29"/>
    </row>
    <row r="46" spans="1:20" ht="12.75">
      <c r="A46" s="71" t="s">
        <v>193</v>
      </c>
      <c r="B46" s="71" t="s">
        <v>194</v>
      </c>
      <c r="C46" s="216" t="s">
        <v>60</v>
      </c>
      <c r="D46" s="217"/>
      <c r="E46" s="22">
        <f t="shared" si="2"/>
        <v>5.6</v>
      </c>
      <c r="F46" s="22">
        <f t="shared" si="3"/>
        <v>5.4</v>
      </c>
      <c r="G46" s="22">
        <f>O46+10</f>
        <v>140</v>
      </c>
      <c r="H46" s="22">
        <f>O46+5</f>
        <v>135</v>
      </c>
      <c r="I46" s="23">
        <f>J46/25</f>
        <v>7.4</v>
      </c>
      <c r="J46" s="23">
        <f>G46+45</f>
        <v>185</v>
      </c>
      <c r="K46" s="24">
        <f>O46+20</f>
        <v>150</v>
      </c>
      <c r="L46" s="24">
        <f>K46/25</f>
        <v>6</v>
      </c>
      <c r="M46" s="24"/>
      <c r="N46" s="155"/>
      <c r="O46" s="68">
        <v>130</v>
      </c>
      <c r="P46" s="26">
        <f t="shared" si="1"/>
        <v>5.2</v>
      </c>
      <c r="Q46" s="26"/>
      <c r="R46" s="27"/>
      <c r="S46" s="28"/>
      <c r="T46" s="29"/>
    </row>
    <row r="47" spans="1:20" ht="12.75">
      <c r="A47" s="71"/>
      <c r="B47" s="71"/>
      <c r="C47" s="238" t="s">
        <v>61</v>
      </c>
      <c r="D47" s="217"/>
      <c r="E47" s="37"/>
      <c r="F47" s="37"/>
      <c r="G47" s="37"/>
      <c r="H47" s="37"/>
      <c r="I47" s="37"/>
      <c r="J47" s="37"/>
      <c r="K47" s="37"/>
      <c r="L47" s="37"/>
      <c r="M47" s="37"/>
      <c r="N47" s="155"/>
      <c r="O47" s="138"/>
      <c r="P47" s="37"/>
      <c r="Q47" s="37"/>
      <c r="R47" s="38"/>
      <c r="S47" s="39"/>
      <c r="T47" s="37"/>
    </row>
    <row r="48" spans="1:20" ht="12.75">
      <c r="A48" s="83" t="s">
        <v>194</v>
      </c>
      <c r="B48" s="71" t="s">
        <v>193</v>
      </c>
      <c r="C48" s="216" t="s">
        <v>62</v>
      </c>
      <c r="D48" s="217"/>
      <c r="E48" s="22">
        <f t="shared" si="2"/>
        <v>3.2</v>
      </c>
      <c r="F48" s="22">
        <f t="shared" si="3"/>
        <v>3</v>
      </c>
      <c r="G48" s="22">
        <f>K48+0</f>
        <v>80</v>
      </c>
      <c r="H48" s="22">
        <f>O48-5</f>
        <v>75</v>
      </c>
      <c r="I48" s="23">
        <f>J48/25</f>
        <v>5</v>
      </c>
      <c r="J48" s="23">
        <f>G48+45</f>
        <v>125</v>
      </c>
      <c r="K48" s="24">
        <f>O48+0</f>
        <v>80</v>
      </c>
      <c r="L48" s="24">
        <f>K48/25</f>
        <v>3.2</v>
      </c>
      <c r="M48" s="24"/>
      <c r="N48" s="155"/>
      <c r="O48" s="68">
        <v>80</v>
      </c>
      <c r="P48" s="26">
        <f t="shared" si="1"/>
        <v>3.2</v>
      </c>
      <c r="Q48" s="26"/>
      <c r="R48" s="27"/>
      <c r="S48" s="28"/>
      <c r="T48" s="29"/>
    </row>
    <row r="49" spans="1:20" ht="12.75">
      <c r="A49" s="71" t="s">
        <v>193</v>
      </c>
      <c r="B49" s="71" t="s">
        <v>194</v>
      </c>
      <c r="C49" s="216" t="s">
        <v>63</v>
      </c>
      <c r="D49" s="217"/>
      <c r="E49" s="22">
        <f t="shared" si="2"/>
        <v>3.8</v>
      </c>
      <c r="F49" s="22">
        <f t="shared" si="3"/>
        <v>3.6</v>
      </c>
      <c r="G49" s="22">
        <f>O49+10</f>
        <v>95</v>
      </c>
      <c r="H49" s="22">
        <f>O49+5</f>
        <v>90</v>
      </c>
      <c r="I49" s="23">
        <f>J49/25</f>
        <v>5.6</v>
      </c>
      <c r="J49" s="23">
        <f>G49+45</f>
        <v>140</v>
      </c>
      <c r="K49" s="24">
        <f>O49+20</f>
        <v>105</v>
      </c>
      <c r="L49" s="24">
        <f>K49/25</f>
        <v>4.2</v>
      </c>
      <c r="M49" s="24"/>
      <c r="N49" s="155"/>
      <c r="O49" s="68">
        <v>85</v>
      </c>
      <c r="P49" s="26">
        <f t="shared" si="1"/>
        <v>3.4</v>
      </c>
      <c r="Q49" s="26"/>
      <c r="R49" s="27"/>
      <c r="S49" s="28"/>
      <c r="T49" s="29"/>
    </row>
    <row r="50" spans="1:20" ht="12.75">
      <c r="A50" s="71" t="s">
        <v>193</v>
      </c>
      <c r="B50" s="71" t="s">
        <v>194</v>
      </c>
      <c r="C50" s="216" t="s">
        <v>64</v>
      </c>
      <c r="D50" s="218"/>
      <c r="E50" s="22">
        <f t="shared" si="2"/>
        <v>4.2</v>
      </c>
      <c r="F50" s="22">
        <f t="shared" si="3"/>
        <v>4</v>
      </c>
      <c r="G50" s="22">
        <f>O50+10</f>
        <v>105</v>
      </c>
      <c r="H50" s="22">
        <f>O50+5</f>
        <v>100</v>
      </c>
      <c r="I50" s="23">
        <f>J50/25</f>
        <v>6</v>
      </c>
      <c r="J50" s="23">
        <f>G50+45</f>
        <v>150</v>
      </c>
      <c r="K50" s="24">
        <f>O50+20</f>
        <v>115</v>
      </c>
      <c r="L50" s="24">
        <f>K50/25</f>
        <v>4.6</v>
      </c>
      <c r="M50" s="24"/>
      <c r="N50" s="155"/>
      <c r="O50" s="68">
        <v>95</v>
      </c>
      <c r="P50" s="26">
        <f t="shared" si="1"/>
        <v>3.8</v>
      </c>
      <c r="Q50" s="26"/>
      <c r="R50" s="27"/>
      <c r="S50" s="28"/>
      <c r="T50" s="29"/>
    </row>
    <row r="51" spans="1:20" ht="12.75">
      <c r="A51" s="71"/>
      <c r="B51" s="71"/>
      <c r="C51" s="239" t="s">
        <v>65</v>
      </c>
      <c r="D51" s="217"/>
      <c r="E51" s="40"/>
      <c r="F51" s="40"/>
      <c r="G51" s="40"/>
      <c r="H51" s="40"/>
      <c r="I51" s="40"/>
      <c r="J51" s="40"/>
      <c r="K51" s="40"/>
      <c r="L51" s="40"/>
      <c r="M51" s="40"/>
      <c r="N51" s="155"/>
      <c r="O51" s="139"/>
      <c r="P51" s="40"/>
      <c r="Q51" s="40"/>
      <c r="R51" s="41"/>
      <c r="S51" s="42"/>
      <c r="T51" s="40"/>
    </row>
    <row r="52" spans="1:20" ht="12.75">
      <c r="A52" s="71" t="s">
        <v>193</v>
      </c>
      <c r="B52" s="71" t="s">
        <v>194</v>
      </c>
      <c r="C52" s="240" t="s">
        <v>66</v>
      </c>
      <c r="D52" s="217"/>
      <c r="E52" s="22">
        <f t="shared" si="2"/>
        <v>7.8</v>
      </c>
      <c r="F52" s="22">
        <f t="shared" si="3"/>
        <v>7.8</v>
      </c>
      <c r="G52" s="22">
        <f>O52+0</f>
        <v>195</v>
      </c>
      <c r="H52" s="22">
        <f>O52+0</f>
        <v>195</v>
      </c>
      <c r="I52" s="23">
        <f>J52/25</f>
        <v>8.6</v>
      </c>
      <c r="J52" s="23">
        <f>G52+20</f>
        <v>215</v>
      </c>
      <c r="K52" s="24">
        <f>O52+0</f>
        <v>195</v>
      </c>
      <c r="L52" s="24">
        <f>K52/25</f>
        <v>7.8</v>
      </c>
      <c r="M52" s="24"/>
      <c r="N52" s="155"/>
      <c r="O52" s="68">
        <v>195</v>
      </c>
      <c r="P52" s="26">
        <f t="shared" si="1"/>
        <v>7.8</v>
      </c>
      <c r="Q52" s="26"/>
      <c r="R52" s="89"/>
      <c r="S52" s="90"/>
      <c r="T52" s="91"/>
    </row>
    <row r="53" spans="1:20" ht="12.75">
      <c r="A53" s="71"/>
      <c r="B53" s="71"/>
      <c r="C53" s="107" t="s">
        <v>67</v>
      </c>
      <c r="D53" s="108"/>
      <c r="E53" s="43"/>
      <c r="F53" s="43"/>
      <c r="G53" s="43"/>
      <c r="H53" s="43"/>
      <c r="I53" s="43"/>
      <c r="J53" s="43"/>
      <c r="K53" s="43"/>
      <c r="L53" s="43"/>
      <c r="M53" s="43"/>
      <c r="N53" s="155"/>
      <c r="O53" s="141"/>
      <c r="P53" s="43"/>
      <c r="Q53" s="43"/>
      <c r="R53" s="44"/>
      <c r="S53" s="45"/>
      <c r="T53" s="43"/>
    </row>
    <row r="54" spans="1:20" ht="12.75">
      <c r="A54" s="71" t="s">
        <v>193</v>
      </c>
      <c r="B54" s="71" t="s">
        <v>194</v>
      </c>
      <c r="C54" s="216" t="s">
        <v>68</v>
      </c>
      <c r="D54" s="217"/>
      <c r="E54" s="22">
        <f t="shared" si="2"/>
        <v>7.4</v>
      </c>
      <c r="F54" s="22">
        <f t="shared" si="3"/>
        <v>7.2</v>
      </c>
      <c r="G54" s="22">
        <f>O54+10</f>
        <v>185</v>
      </c>
      <c r="H54" s="22">
        <f>O54+5</f>
        <v>180</v>
      </c>
      <c r="I54" s="23">
        <f>J54/25</f>
        <v>9.2</v>
      </c>
      <c r="J54" s="23">
        <f>G54+45</f>
        <v>230</v>
      </c>
      <c r="K54" s="24">
        <f>O54+20</f>
        <v>195</v>
      </c>
      <c r="L54" s="24">
        <f>K54/25</f>
        <v>7.8</v>
      </c>
      <c r="M54" s="24"/>
      <c r="N54" s="155"/>
      <c r="O54" s="68">
        <v>175</v>
      </c>
      <c r="P54" s="26">
        <f t="shared" si="1"/>
        <v>7</v>
      </c>
      <c r="Q54" s="26"/>
      <c r="R54" s="27"/>
      <c r="S54" s="28"/>
      <c r="T54" s="29"/>
    </row>
    <row r="55" spans="1:20" s="104" customFormat="1" ht="12.75">
      <c r="A55" s="94" t="s">
        <v>193</v>
      </c>
      <c r="B55" s="94" t="s">
        <v>194</v>
      </c>
      <c r="C55" s="257" t="s">
        <v>69</v>
      </c>
      <c r="D55" s="258"/>
      <c r="E55" s="96">
        <f t="shared" si="2"/>
        <v>7.4</v>
      </c>
      <c r="F55" s="96">
        <f t="shared" si="3"/>
        <v>7.4</v>
      </c>
      <c r="G55" s="96">
        <f>O55+0</f>
        <v>185</v>
      </c>
      <c r="H55" s="96">
        <f>O55+0</f>
        <v>185</v>
      </c>
      <c r="I55" s="97">
        <f aca="true" t="shared" si="10" ref="I55:I68">J55/25</f>
        <v>8.2</v>
      </c>
      <c r="J55" s="97">
        <f>O55+20</f>
        <v>205</v>
      </c>
      <c r="K55" s="98">
        <f>O55+0</f>
        <v>185</v>
      </c>
      <c r="L55" s="98">
        <f aca="true" t="shared" si="11" ref="L55:L68">K55/25</f>
        <v>7.4</v>
      </c>
      <c r="M55" s="98"/>
      <c r="N55" s="157"/>
      <c r="O55" s="148">
        <v>185</v>
      </c>
      <c r="P55" s="100">
        <f t="shared" si="1"/>
        <v>7.4</v>
      </c>
      <c r="Q55" s="100"/>
      <c r="R55" s="101"/>
      <c r="S55" s="102"/>
      <c r="T55" s="103"/>
    </row>
    <row r="56" spans="1:20" ht="12.75">
      <c r="A56" s="71" t="s">
        <v>193</v>
      </c>
      <c r="B56" s="71" t="s">
        <v>194</v>
      </c>
      <c r="C56" s="216" t="s">
        <v>70</v>
      </c>
      <c r="D56" s="217"/>
      <c r="E56" s="22">
        <f t="shared" si="2"/>
        <v>8.6</v>
      </c>
      <c r="F56" s="22">
        <f t="shared" si="3"/>
        <v>8.4</v>
      </c>
      <c r="G56" s="22">
        <f>O56+10</f>
        <v>215</v>
      </c>
      <c r="H56" s="22">
        <f>O56+5</f>
        <v>210</v>
      </c>
      <c r="I56" s="23">
        <f t="shared" si="10"/>
        <v>10.4</v>
      </c>
      <c r="J56" s="23">
        <f>G56+45</f>
        <v>260</v>
      </c>
      <c r="K56" s="24">
        <f>O56+20</f>
        <v>225</v>
      </c>
      <c r="L56" s="24">
        <f t="shared" si="11"/>
        <v>9</v>
      </c>
      <c r="M56" s="24"/>
      <c r="N56" s="155"/>
      <c r="O56" s="68">
        <v>205</v>
      </c>
      <c r="P56" s="26">
        <f t="shared" si="1"/>
        <v>8.2</v>
      </c>
      <c r="Q56" s="26"/>
      <c r="R56" s="27"/>
      <c r="S56" s="28"/>
      <c r="T56" s="29"/>
    </row>
    <row r="57" spans="1:20" ht="12.75">
      <c r="A57" s="71" t="s">
        <v>193</v>
      </c>
      <c r="B57" s="71" t="s">
        <v>194</v>
      </c>
      <c r="C57" s="216" t="s">
        <v>71</v>
      </c>
      <c r="D57" s="217"/>
      <c r="E57" s="22">
        <f t="shared" si="2"/>
        <v>6.2</v>
      </c>
      <c r="F57" s="22">
        <f t="shared" si="3"/>
        <v>6</v>
      </c>
      <c r="G57" s="22">
        <f>O57+10</f>
        <v>155</v>
      </c>
      <c r="H57" s="22">
        <f>O57+5</f>
        <v>150</v>
      </c>
      <c r="I57" s="23">
        <f t="shared" si="10"/>
        <v>8</v>
      </c>
      <c r="J57" s="23">
        <f>G57+45</f>
        <v>200</v>
      </c>
      <c r="K57" s="24">
        <f>O57+20</f>
        <v>165</v>
      </c>
      <c r="L57" s="24">
        <f t="shared" si="11"/>
        <v>6.6</v>
      </c>
      <c r="M57" s="24"/>
      <c r="N57" s="155"/>
      <c r="O57" s="68">
        <v>145</v>
      </c>
      <c r="P57" s="26">
        <f t="shared" si="1"/>
        <v>5.8</v>
      </c>
      <c r="Q57" s="26"/>
      <c r="R57" s="27"/>
      <c r="S57" s="28"/>
      <c r="T57" s="29"/>
    </row>
    <row r="58" spans="1:20" s="104" customFormat="1" ht="12.75">
      <c r="A58" s="94" t="s">
        <v>193</v>
      </c>
      <c r="B58" s="94" t="s">
        <v>194</v>
      </c>
      <c r="C58" s="260" t="s">
        <v>72</v>
      </c>
      <c r="D58" s="258"/>
      <c r="E58" s="96">
        <f t="shared" si="2"/>
        <v>7</v>
      </c>
      <c r="F58" s="96">
        <f t="shared" si="3"/>
        <v>7</v>
      </c>
      <c r="G58" s="96">
        <f>O58+0</f>
        <v>175</v>
      </c>
      <c r="H58" s="96">
        <f>O58+0</f>
        <v>175</v>
      </c>
      <c r="I58" s="97">
        <f t="shared" si="10"/>
        <v>7.8</v>
      </c>
      <c r="J58" s="97">
        <f>G58+20</f>
        <v>195</v>
      </c>
      <c r="K58" s="98">
        <f>O58+0</f>
        <v>175</v>
      </c>
      <c r="L58" s="98">
        <f t="shared" si="11"/>
        <v>7</v>
      </c>
      <c r="M58" s="98"/>
      <c r="N58" s="157"/>
      <c r="O58" s="148">
        <v>175</v>
      </c>
      <c r="P58" s="100">
        <f t="shared" si="1"/>
        <v>7</v>
      </c>
      <c r="Q58" s="100"/>
      <c r="R58" s="101"/>
      <c r="S58" s="102"/>
      <c r="T58" s="103"/>
    </row>
    <row r="59" spans="1:20" s="104" customFormat="1" ht="12.75">
      <c r="A59" s="162"/>
      <c r="B59" s="162" t="s">
        <v>193</v>
      </c>
      <c r="C59" s="257" t="s">
        <v>73</v>
      </c>
      <c r="D59" s="258"/>
      <c r="E59" s="96">
        <f t="shared" si="2"/>
        <v>3.96</v>
      </c>
      <c r="F59" s="96">
        <f t="shared" si="3"/>
        <v>3.96</v>
      </c>
      <c r="G59" s="96">
        <f>O59+0</f>
        <v>99</v>
      </c>
      <c r="H59" s="96">
        <f>O59+0</f>
        <v>99</v>
      </c>
      <c r="I59" s="97">
        <f t="shared" si="10"/>
        <v>4.76</v>
      </c>
      <c r="J59" s="97">
        <f>G59+20</f>
        <v>119</v>
      </c>
      <c r="K59" s="98">
        <f>O59+0</f>
        <v>99</v>
      </c>
      <c r="L59" s="98">
        <f t="shared" si="11"/>
        <v>3.96</v>
      </c>
      <c r="M59" s="98"/>
      <c r="N59" s="157"/>
      <c r="O59" s="148">
        <v>99</v>
      </c>
      <c r="P59" s="100">
        <f t="shared" si="1"/>
        <v>3.96</v>
      </c>
      <c r="Q59" s="100"/>
      <c r="R59" s="101"/>
      <c r="S59" s="102"/>
      <c r="T59" s="103"/>
    </row>
    <row r="60" spans="1:20" s="104" customFormat="1" ht="12.75">
      <c r="A60" s="162" t="s">
        <v>194</v>
      </c>
      <c r="B60" s="162"/>
      <c r="C60" s="257" t="s">
        <v>74</v>
      </c>
      <c r="D60" s="258"/>
      <c r="E60" s="96">
        <f t="shared" si="2"/>
        <v>7</v>
      </c>
      <c r="F60" s="96">
        <f t="shared" si="3"/>
        <v>7</v>
      </c>
      <c r="G60" s="96">
        <f>O60+0</f>
        <v>175</v>
      </c>
      <c r="H60" s="96">
        <f>O60+0</f>
        <v>175</v>
      </c>
      <c r="I60" s="97">
        <f t="shared" si="10"/>
        <v>7.8</v>
      </c>
      <c r="J60" s="97">
        <f>G60+20</f>
        <v>195</v>
      </c>
      <c r="K60" s="98">
        <f>O60+0</f>
        <v>175</v>
      </c>
      <c r="L60" s="98">
        <f t="shared" si="11"/>
        <v>7</v>
      </c>
      <c r="M60" s="98"/>
      <c r="N60" s="157"/>
      <c r="O60" s="148">
        <v>175</v>
      </c>
      <c r="P60" s="100">
        <f t="shared" si="1"/>
        <v>7</v>
      </c>
      <c r="Q60" s="100"/>
      <c r="R60" s="101"/>
      <c r="S60" s="102"/>
      <c r="T60" s="103"/>
    </row>
    <row r="61" spans="1:20" ht="12.75">
      <c r="A61" s="71" t="s">
        <v>193</v>
      </c>
      <c r="B61" s="71" t="s">
        <v>194</v>
      </c>
      <c r="C61" s="216" t="s">
        <v>75</v>
      </c>
      <c r="D61" s="217"/>
      <c r="E61" s="22">
        <f t="shared" si="2"/>
        <v>5.6</v>
      </c>
      <c r="F61" s="22">
        <f t="shared" si="3"/>
        <v>5.4</v>
      </c>
      <c r="G61" s="22">
        <f>O61+10</f>
        <v>140</v>
      </c>
      <c r="H61" s="22">
        <f>O61+5</f>
        <v>135</v>
      </c>
      <c r="I61" s="23">
        <f t="shared" si="10"/>
        <v>7.4</v>
      </c>
      <c r="J61" s="23">
        <f aca="true" t="shared" si="12" ref="J61:J68">G61+45</f>
        <v>185</v>
      </c>
      <c r="K61" s="24">
        <f>O61+20</f>
        <v>150</v>
      </c>
      <c r="L61" s="24">
        <f t="shared" si="11"/>
        <v>6</v>
      </c>
      <c r="M61" s="24"/>
      <c r="N61" s="155"/>
      <c r="O61" s="68">
        <v>130</v>
      </c>
      <c r="P61" s="26">
        <f t="shared" si="1"/>
        <v>5.2</v>
      </c>
      <c r="Q61" s="26"/>
      <c r="R61" s="27"/>
      <c r="S61" s="28"/>
      <c r="T61" s="29"/>
    </row>
    <row r="62" spans="1:20" ht="12.75">
      <c r="A62" s="71" t="s">
        <v>193</v>
      </c>
      <c r="B62" s="71" t="s">
        <v>194</v>
      </c>
      <c r="C62" s="216" t="s">
        <v>76</v>
      </c>
      <c r="D62" s="217"/>
      <c r="E62" s="22">
        <f t="shared" si="2"/>
        <v>7.4</v>
      </c>
      <c r="F62" s="22">
        <f t="shared" si="3"/>
        <v>7.2</v>
      </c>
      <c r="G62" s="22">
        <f>O62+10</f>
        <v>185</v>
      </c>
      <c r="H62" s="22">
        <f>O62+5</f>
        <v>180</v>
      </c>
      <c r="I62" s="23">
        <f t="shared" si="10"/>
        <v>9.2</v>
      </c>
      <c r="J62" s="23">
        <f t="shared" si="12"/>
        <v>230</v>
      </c>
      <c r="K62" s="24">
        <f>O62+20</f>
        <v>195</v>
      </c>
      <c r="L62" s="24">
        <f t="shared" si="11"/>
        <v>7.8</v>
      </c>
      <c r="M62" s="24"/>
      <c r="N62" s="155"/>
      <c r="O62" s="68">
        <v>175</v>
      </c>
      <c r="P62" s="26">
        <f t="shared" si="1"/>
        <v>7</v>
      </c>
      <c r="Q62" s="26"/>
      <c r="R62" s="27"/>
      <c r="S62" s="28"/>
      <c r="T62" s="29"/>
    </row>
    <row r="63" spans="1:20" ht="12.75">
      <c r="A63" s="71" t="s">
        <v>193</v>
      </c>
      <c r="B63" s="71" t="s">
        <v>194</v>
      </c>
      <c r="C63" s="216" t="s">
        <v>77</v>
      </c>
      <c r="D63" s="217"/>
      <c r="E63" s="22">
        <f t="shared" si="2"/>
        <v>6.4</v>
      </c>
      <c r="F63" s="22">
        <f t="shared" si="3"/>
        <v>6.2</v>
      </c>
      <c r="G63" s="22">
        <f>O63+10</f>
        <v>160</v>
      </c>
      <c r="H63" s="22">
        <f>O63+5</f>
        <v>155</v>
      </c>
      <c r="I63" s="23">
        <f t="shared" si="10"/>
        <v>8.2</v>
      </c>
      <c r="J63" s="23">
        <f t="shared" si="12"/>
        <v>205</v>
      </c>
      <c r="K63" s="24">
        <f>O63+20</f>
        <v>170</v>
      </c>
      <c r="L63" s="24">
        <f t="shared" si="11"/>
        <v>6.8</v>
      </c>
      <c r="M63" s="24"/>
      <c r="N63" s="155"/>
      <c r="O63" s="68">
        <v>150</v>
      </c>
      <c r="P63" s="26">
        <f t="shared" si="1"/>
        <v>6</v>
      </c>
      <c r="Q63" s="26"/>
      <c r="R63" s="27"/>
      <c r="S63" s="28"/>
      <c r="T63" s="29"/>
    </row>
    <row r="64" spans="1:20" ht="12.75">
      <c r="A64" s="71" t="s">
        <v>193</v>
      </c>
      <c r="B64" s="71" t="s">
        <v>194</v>
      </c>
      <c r="C64" s="216" t="s">
        <v>78</v>
      </c>
      <c r="D64" s="217"/>
      <c r="E64" s="22">
        <f t="shared" si="2"/>
        <v>7</v>
      </c>
      <c r="F64" s="22">
        <f t="shared" si="3"/>
        <v>6.8</v>
      </c>
      <c r="G64" s="22">
        <f>O64+10</f>
        <v>175</v>
      </c>
      <c r="H64" s="22">
        <f>O64+5</f>
        <v>170</v>
      </c>
      <c r="I64" s="23">
        <f t="shared" si="10"/>
        <v>8.8</v>
      </c>
      <c r="J64" s="23">
        <f t="shared" si="12"/>
        <v>220</v>
      </c>
      <c r="K64" s="24">
        <f>O64+20</f>
        <v>185</v>
      </c>
      <c r="L64" s="24">
        <f t="shared" si="11"/>
        <v>7.4</v>
      </c>
      <c r="M64" s="24"/>
      <c r="N64" s="155"/>
      <c r="O64" s="68">
        <v>165</v>
      </c>
      <c r="P64" s="26">
        <f t="shared" si="1"/>
        <v>6.6</v>
      </c>
      <c r="Q64" s="26"/>
      <c r="R64" s="27"/>
      <c r="S64" s="28"/>
      <c r="T64" s="29"/>
    </row>
    <row r="65" spans="1:20" ht="12.75">
      <c r="A65" s="71" t="s">
        <v>193</v>
      </c>
      <c r="B65" s="71" t="s">
        <v>194</v>
      </c>
      <c r="C65" s="216" t="s">
        <v>79</v>
      </c>
      <c r="D65" s="217"/>
      <c r="E65" s="22">
        <f t="shared" si="2"/>
        <v>6.8</v>
      </c>
      <c r="F65" s="22">
        <f t="shared" si="3"/>
        <v>6.6</v>
      </c>
      <c r="G65" s="22">
        <f>O65+10</f>
        <v>170</v>
      </c>
      <c r="H65" s="22">
        <f>O65+5</f>
        <v>165</v>
      </c>
      <c r="I65" s="23">
        <f t="shared" si="10"/>
        <v>8.6</v>
      </c>
      <c r="J65" s="23">
        <f t="shared" si="12"/>
        <v>215</v>
      </c>
      <c r="K65" s="24">
        <f>O65+20</f>
        <v>180</v>
      </c>
      <c r="L65" s="24">
        <f t="shared" si="11"/>
        <v>7.2</v>
      </c>
      <c r="M65" s="24"/>
      <c r="N65" s="155"/>
      <c r="O65" s="68">
        <v>160</v>
      </c>
      <c r="P65" s="26">
        <f t="shared" si="1"/>
        <v>6.4</v>
      </c>
      <c r="Q65" s="26"/>
      <c r="R65" s="27"/>
      <c r="S65" s="28"/>
      <c r="T65" s="29"/>
    </row>
    <row r="66" spans="1:20" ht="12.75">
      <c r="A66" s="83" t="s">
        <v>194</v>
      </c>
      <c r="B66" s="71"/>
      <c r="C66" s="216" t="s">
        <v>80</v>
      </c>
      <c r="D66" s="217"/>
      <c r="E66" s="22">
        <f t="shared" si="2"/>
        <v>7.8</v>
      </c>
      <c r="F66" s="22">
        <f t="shared" si="3"/>
        <v>7.6</v>
      </c>
      <c r="G66" s="22">
        <f>O66+0</f>
        <v>195</v>
      </c>
      <c r="H66" s="22">
        <f>O66-5</f>
        <v>190</v>
      </c>
      <c r="I66" s="23">
        <f t="shared" si="10"/>
        <v>9.6</v>
      </c>
      <c r="J66" s="23">
        <f t="shared" si="12"/>
        <v>240</v>
      </c>
      <c r="K66" s="24">
        <f>O66+0</f>
        <v>195</v>
      </c>
      <c r="L66" s="24">
        <f t="shared" si="11"/>
        <v>7.8</v>
      </c>
      <c r="M66" s="24"/>
      <c r="N66" s="155"/>
      <c r="O66" s="68">
        <v>195</v>
      </c>
      <c r="P66" s="26">
        <f t="shared" si="1"/>
        <v>7.8</v>
      </c>
      <c r="Q66" s="26"/>
      <c r="R66" s="27"/>
      <c r="S66" s="28"/>
      <c r="T66" s="29"/>
    </row>
    <row r="67" spans="1:20" ht="12.75">
      <c r="A67" s="71" t="s">
        <v>193</v>
      </c>
      <c r="B67" s="71" t="str">
        <f>+B68</f>
        <v>+</v>
      </c>
      <c r="C67" s="216" t="s">
        <v>81</v>
      </c>
      <c r="D67" s="217"/>
      <c r="E67" s="22">
        <f t="shared" si="2"/>
        <v>7.4</v>
      </c>
      <c r="F67" s="22">
        <f t="shared" si="3"/>
        <v>7.2</v>
      </c>
      <c r="G67" s="22">
        <f>O67+10</f>
        <v>185</v>
      </c>
      <c r="H67" s="22">
        <f>O67+5</f>
        <v>180</v>
      </c>
      <c r="I67" s="23">
        <f t="shared" si="10"/>
        <v>9.2</v>
      </c>
      <c r="J67" s="23">
        <f t="shared" si="12"/>
        <v>230</v>
      </c>
      <c r="K67" s="24">
        <f>O67+20</f>
        <v>195</v>
      </c>
      <c r="L67" s="24">
        <f t="shared" si="11"/>
        <v>7.8</v>
      </c>
      <c r="M67" s="24"/>
      <c r="N67" s="155"/>
      <c r="O67" s="68">
        <v>175</v>
      </c>
      <c r="P67" s="26">
        <f t="shared" si="1"/>
        <v>7</v>
      </c>
      <c r="Q67" s="26"/>
      <c r="R67" s="27"/>
      <c r="S67" s="28"/>
      <c r="T67" s="29"/>
    </row>
    <row r="68" spans="1:20" ht="12.75">
      <c r="A68" s="71" t="s">
        <v>193</v>
      </c>
      <c r="B68" s="71" t="s">
        <v>194</v>
      </c>
      <c r="C68" s="216" t="s">
        <v>82</v>
      </c>
      <c r="D68" s="217"/>
      <c r="E68" s="22">
        <f t="shared" si="2"/>
        <v>6.6</v>
      </c>
      <c r="F68" s="22">
        <f t="shared" si="3"/>
        <v>6.4</v>
      </c>
      <c r="G68" s="22">
        <f>O68+10</f>
        <v>165</v>
      </c>
      <c r="H68" s="22">
        <f>O68+5</f>
        <v>160</v>
      </c>
      <c r="I68" s="23">
        <f t="shared" si="10"/>
        <v>8.4</v>
      </c>
      <c r="J68" s="23">
        <f t="shared" si="12"/>
        <v>210</v>
      </c>
      <c r="K68" s="24">
        <f>O68+20</f>
        <v>175</v>
      </c>
      <c r="L68" s="24">
        <f t="shared" si="11"/>
        <v>7</v>
      </c>
      <c r="M68" s="24"/>
      <c r="N68" s="155"/>
      <c r="O68" s="68">
        <v>155</v>
      </c>
      <c r="P68" s="26">
        <f t="shared" si="1"/>
        <v>6.2</v>
      </c>
      <c r="Q68" s="26"/>
      <c r="R68" s="27"/>
      <c r="S68" s="28"/>
      <c r="T68" s="29"/>
    </row>
    <row r="69" spans="1:20" ht="12.75">
      <c r="A69" s="71"/>
      <c r="B69" s="71"/>
      <c r="C69" s="216" t="s">
        <v>228</v>
      </c>
      <c r="D69" s="218"/>
      <c r="E69" s="22">
        <v>6.4</v>
      </c>
      <c r="F69" s="22">
        <v>6.2</v>
      </c>
      <c r="G69" s="22"/>
      <c r="H69" s="22"/>
      <c r="I69" s="23">
        <v>8.2</v>
      </c>
      <c r="J69" s="23"/>
      <c r="K69" s="24"/>
      <c r="L69" s="24">
        <v>6.8</v>
      </c>
      <c r="M69" s="24"/>
      <c r="N69" s="155"/>
      <c r="O69" s="68"/>
      <c r="P69" s="26">
        <v>6</v>
      </c>
      <c r="Q69" s="26"/>
      <c r="R69" s="27"/>
      <c r="S69" s="28"/>
      <c r="T69" s="29"/>
    </row>
    <row r="70" spans="1:20" ht="12.75">
      <c r="A70" s="71"/>
      <c r="B70" s="71"/>
      <c r="C70" s="242" t="s">
        <v>83</v>
      </c>
      <c r="D70" s="217"/>
      <c r="E70" s="46"/>
      <c r="F70" s="46"/>
      <c r="G70" s="46"/>
      <c r="H70" s="46"/>
      <c r="I70" s="46"/>
      <c r="J70" s="46"/>
      <c r="K70" s="46"/>
      <c r="L70" s="46"/>
      <c r="M70" s="46"/>
      <c r="N70" s="155"/>
      <c r="O70" s="142"/>
      <c r="P70" s="46"/>
      <c r="Q70" s="46"/>
      <c r="R70" s="47"/>
      <c r="S70" s="48"/>
      <c r="T70" s="46"/>
    </row>
    <row r="71" spans="1:20" s="104" customFormat="1" ht="12.75">
      <c r="A71" s="162" t="s">
        <v>194</v>
      </c>
      <c r="B71" s="162"/>
      <c r="C71" s="257" t="s">
        <v>84</v>
      </c>
      <c r="D71" s="258"/>
      <c r="E71" s="96">
        <f t="shared" si="2"/>
        <v>3.6</v>
      </c>
      <c r="F71" s="96">
        <f t="shared" si="3"/>
        <v>3.6</v>
      </c>
      <c r="G71" s="96">
        <f>O71+0</f>
        <v>90</v>
      </c>
      <c r="H71" s="96">
        <f>O71+0</f>
        <v>90</v>
      </c>
      <c r="I71" s="97">
        <f>J71/25</f>
        <v>4.4</v>
      </c>
      <c r="J71" s="97">
        <f>O71+20</f>
        <v>110</v>
      </c>
      <c r="K71" s="98">
        <f>O71+0</f>
        <v>90</v>
      </c>
      <c r="L71" s="98">
        <f>K71/25</f>
        <v>3.6</v>
      </c>
      <c r="M71" s="98"/>
      <c r="N71" s="157"/>
      <c r="O71" s="148">
        <v>90</v>
      </c>
      <c r="P71" s="100">
        <f t="shared" si="1"/>
        <v>3.6</v>
      </c>
      <c r="Q71" s="100"/>
      <c r="R71" s="101"/>
      <c r="S71" s="102"/>
      <c r="T71" s="103"/>
    </row>
    <row r="72" spans="1:20" s="104" customFormat="1" ht="12.75">
      <c r="A72" s="94" t="s">
        <v>193</v>
      </c>
      <c r="B72" s="94" t="s">
        <v>194</v>
      </c>
      <c r="C72" s="257" t="s">
        <v>85</v>
      </c>
      <c r="D72" s="258"/>
      <c r="E72" s="96">
        <f t="shared" si="2"/>
        <v>7</v>
      </c>
      <c r="F72" s="96">
        <f t="shared" si="3"/>
        <v>7</v>
      </c>
      <c r="G72" s="96">
        <f>O72+0</f>
        <v>175</v>
      </c>
      <c r="H72" s="96">
        <f>O72+0</f>
        <v>175</v>
      </c>
      <c r="I72" s="97">
        <f aca="true" t="shared" si="13" ref="I72:I85">J72/25</f>
        <v>7.8</v>
      </c>
      <c r="J72" s="97">
        <f>O72+20</f>
        <v>195</v>
      </c>
      <c r="K72" s="98">
        <f>O72+0</f>
        <v>175</v>
      </c>
      <c r="L72" s="98">
        <f aca="true" t="shared" si="14" ref="L72:L85">K72/25</f>
        <v>7</v>
      </c>
      <c r="M72" s="98"/>
      <c r="N72" s="157"/>
      <c r="O72" s="148">
        <v>175</v>
      </c>
      <c r="P72" s="100">
        <f aca="true" t="shared" si="15" ref="P72:P135">O72/25</f>
        <v>7</v>
      </c>
      <c r="Q72" s="100"/>
      <c r="R72" s="101"/>
      <c r="S72" s="102"/>
      <c r="T72" s="103"/>
    </row>
    <row r="73" spans="1:20" ht="12.75">
      <c r="A73" s="71" t="s">
        <v>193</v>
      </c>
      <c r="B73" s="71" t="s">
        <v>194</v>
      </c>
      <c r="C73" s="243" t="s">
        <v>86</v>
      </c>
      <c r="D73" s="217"/>
      <c r="E73" s="22">
        <f t="shared" si="2"/>
        <v>7</v>
      </c>
      <c r="F73" s="22">
        <f t="shared" si="3"/>
        <v>6.8</v>
      </c>
      <c r="G73" s="22">
        <f>O73+10</f>
        <v>175</v>
      </c>
      <c r="H73" s="22">
        <f>O73+5</f>
        <v>170</v>
      </c>
      <c r="I73" s="23">
        <f t="shared" si="13"/>
        <v>8.8</v>
      </c>
      <c r="J73" s="23">
        <f>G73+45</f>
        <v>220</v>
      </c>
      <c r="K73" s="24">
        <f>O73+20</f>
        <v>185</v>
      </c>
      <c r="L73" s="24">
        <f t="shared" si="14"/>
        <v>7.4</v>
      </c>
      <c r="M73" s="24"/>
      <c r="N73" s="155"/>
      <c r="O73" s="68">
        <v>165</v>
      </c>
      <c r="P73" s="26">
        <f t="shared" si="15"/>
        <v>6.6</v>
      </c>
      <c r="Q73" s="26"/>
      <c r="R73" s="27"/>
      <c r="S73" s="28"/>
      <c r="T73" s="29"/>
    </row>
    <row r="74" spans="1:20" ht="12.75">
      <c r="A74" s="71" t="s">
        <v>193</v>
      </c>
      <c r="B74" s="71" t="s">
        <v>194</v>
      </c>
      <c r="C74" s="243" t="s">
        <v>87</v>
      </c>
      <c r="D74" s="217"/>
      <c r="E74" s="22">
        <f t="shared" si="2"/>
        <v>7.4</v>
      </c>
      <c r="F74" s="22">
        <f t="shared" si="3"/>
        <v>7.2</v>
      </c>
      <c r="G74" s="22">
        <f>O74+10</f>
        <v>185</v>
      </c>
      <c r="H74" s="22">
        <f>O74+5</f>
        <v>180</v>
      </c>
      <c r="I74" s="23">
        <f t="shared" si="13"/>
        <v>9.2</v>
      </c>
      <c r="J74" s="23">
        <f>G74+45</f>
        <v>230</v>
      </c>
      <c r="K74" s="24">
        <f>O74+20</f>
        <v>195</v>
      </c>
      <c r="L74" s="24">
        <f t="shared" si="14"/>
        <v>7.8</v>
      </c>
      <c r="M74" s="24"/>
      <c r="N74" s="155"/>
      <c r="O74" s="68">
        <v>175</v>
      </c>
      <c r="P74" s="26">
        <f t="shared" si="15"/>
        <v>7</v>
      </c>
      <c r="Q74" s="26"/>
      <c r="R74" s="27"/>
      <c r="S74" s="28"/>
      <c r="T74" s="29"/>
    </row>
    <row r="75" spans="1:20" s="104" customFormat="1" ht="12.75">
      <c r="A75" s="94" t="s">
        <v>193</v>
      </c>
      <c r="B75" s="94" t="s">
        <v>194</v>
      </c>
      <c r="C75" s="257" t="s">
        <v>88</v>
      </c>
      <c r="D75" s="258"/>
      <c r="E75" s="96">
        <f aca="true" t="shared" si="16" ref="E75:E138">G75/25</f>
        <v>4.36</v>
      </c>
      <c r="F75" s="96">
        <f aca="true" t="shared" si="17" ref="F75:F138">H75/25</f>
        <v>4.36</v>
      </c>
      <c r="G75" s="96">
        <f>O75+0</f>
        <v>109</v>
      </c>
      <c r="H75" s="96">
        <f>O75+0</f>
        <v>109</v>
      </c>
      <c r="I75" s="97">
        <f t="shared" si="13"/>
        <v>5.16</v>
      </c>
      <c r="J75" s="97">
        <f>O75+20</f>
        <v>129</v>
      </c>
      <c r="K75" s="98">
        <f>O75+0</f>
        <v>109</v>
      </c>
      <c r="L75" s="98">
        <f t="shared" si="14"/>
        <v>4.36</v>
      </c>
      <c r="M75" s="98"/>
      <c r="N75" s="157"/>
      <c r="O75" s="148">
        <v>109</v>
      </c>
      <c r="P75" s="100">
        <f t="shared" si="15"/>
        <v>4.36</v>
      </c>
      <c r="Q75" s="100"/>
      <c r="R75" s="101"/>
      <c r="S75" s="102"/>
      <c r="T75" s="103"/>
    </row>
    <row r="76" spans="1:20" ht="12.75">
      <c r="A76" s="71" t="s">
        <v>193</v>
      </c>
      <c r="B76" s="71" t="s">
        <v>194</v>
      </c>
      <c r="C76" s="243" t="s">
        <v>89</v>
      </c>
      <c r="D76" s="217"/>
      <c r="E76" s="22">
        <f t="shared" si="16"/>
        <v>5.4</v>
      </c>
      <c r="F76" s="22">
        <f t="shared" si="17"/>
        <v>5.2</v>
      </c>
      <c r="G76" s="22">
        <f aca="true" t="shared" si="18" ref="G76:G82">O76+10</f>
        <v>135</v>
      </c>
      <c r="H76" s="22">
        <f aca="true" t="shared" si="19" ref="H76:H82">O76+5</f>
        <v>130</v>
      </c>
      <c r="I76" s="23">
        <f t="shared" si="13"/>
        <v>7.2</v>
      </c>
      <c r="J76" s="23">
        <f aca="true" t="shared" si="20" ref="J76:J82">G76+45</f>
        <v>180</v>
      </c>
      <c r="K76" s="24">
        <f aca="true" t="shared" si="21" ref="K76:K82">O76+20</f>
        <v>145</v>
      </c>
      <c r="L76" s="24">
        <f t="shared" si="14"/>
        <v>5.8</v>
      </c>
      <c r="M76" s="24"/>
      <c r="N76" s="155"/>
      <c r="O76" s="68">
        <v>125</v>
      </c>
      <c r="P76" s="26">
        <f t="shared" si="15"/>
        <v>5</v>
      </c>
      <c r="Q76" s="26"/>
      <c r="R76" s="27"/>
      <c r="S76" s="28"/>
      <c r="T76" s="29"/>
    </row>
    <row r="77" spans="1:20" ht="12.75">
      <c r="A77" s="71" t="s">
        <v>193</v>
      </c>
      <c r="B77" s="71" t="s">
        <v>194</v>
      </c>
      <c r="C77" s="243" t="s">
        <v>90</v>
      </c>
      <c r="D77" s="217"/>
      <c r="E77" s="22">
        <f t="shared" si="16"/>
        <v>5.8</v>
      </c>
      <c r="F77" s="22">
        <f t="shared" si="17"/>
        <v>5.6</v>
      </c>
      <c r="G77" s="22">
        <f t="shared" si="18"/>
        <v>145</v>
      </c>
      <c r="H77" s="22">
        <f t="shared" si="19"/>
        <v>140</v>
      </c>
      <c r="I77" s="23">
        <f t="shared" si="13"/>
        <v>7.6</v>
      </c>
      <c r="J77" s="23">
        <f t="shared" si="20"/>
        <v>190</v>
      </c>
      <c r="K77" s="24">
        <f t="shared" si="21"/>
        <v>155</v>
      </c>
      <c r="L77" s="24">
        <f t="shared" si="14"/>
        <v>6.2</v>
      </c>
      <c r="M77" s="24"/>
      <c r="N77" s="155"/>
      <c r="O77" s="68">
        <v>135</v>
      </c>
      <c r="P77" s="26">
        <f t="shared" si="15"/>
        <v>5.4</v>
      </c>
      <c r="Q77" s="26"/>
      <c r="R77" s="27"/>
      <c r="S77" s="28"/>
      <c r="T77" s="29"/>
    </row>
    <row r="78" spans="1:20" ht="12.75">
      <c r="A78" s="71" t="s">
        <v>193</v>
      </c>
      <c r="B78" s="71" t="s">
        <v>194</v>
      </c>
      <c r="C78" s="243" t="s">
        <v>91</v>
      </c>
      <c r="D78" s="217"/>
      <c r="E78" s="22">
        <f t="shared" si="16"/>
        <v>8.2</v>
      </c>
      <c r="F78" s="22">
        <f t="shared" si="17"/>
        <v>8</v>
      </c>
      <c r="G78" s="22">
        <f t="shared" si="18"/>
        <v>205</v>
      </c>
      <c r="H78" s="22">
        <f t="shared" si="19"/>
        <v>200</v>
      </c>
      <c r="I78" s="23">
        <f t="shared" si="13"/>
        <v>10</v>
      </c>
      <c r="J78" s="23">
        <f t="shared" si="20"/>
        <v>250</v>
      </c>
      <c r="K78" s="24">
        <f t="shared" si="21"/>
        <v>215</v>
      </c>
      <c r="L78" s="24">
        <f t="shared" si="14"/>
        <v>8.6</v>
      </c>
      <c r="M78" s="24"/>
      <c r="N78" s="155"/>
      <c r="O78" s="68">
        <v>195</v>
      </c>
      <c r="P78" s="26">
        <f t="shared" si="15"/>
        <v>7.8</v>
      </c>
      <c r="Q78" s="26"/>
      <c r="R78" s="27"/>
      <c r="S78" s="28"/>
      <c r="T78" s="29"/>
    </row>
    <row r="79" spans="1:20" ht="12.75">
      <c r="A79" s="71" t="s">
        <v>193</v>
      </c>
      <c r="B79" s="71" t="s">
        <v>194</v>
      </c>
      <c r="C79" s="216" t="s">
        <v>92</v>
      </c>
      <c r="D79" s="217"/>
      <c r="E79" s="22">
        <f t="shared" si="16"/>
        <v>7.8</v>
      </c>
      <c r="F79" s="22">
        <f t="shared" si="17"/>
        <v>7.6</v>
      </c>
      <c r="G79" s="22">
        <f t="shared" si="18"/>
        <v>195</v>
      </c>
      <c r="H79" s="22">
        <f t="shared" si="19"/>
        <v>190</v>
      </c>
      <c r="I79" s="23">
        <f t="shared" si="13"/>
        <v>9.6</v>
      </c>
      <c r="J79" s="23">
        <f t="shared" si="20"/>
        <v>240</v>
      </c>
      <c r="K79" s="24">
        <f t="shared" si="21"/>
        <v>205</v>
      </c>
      <c r="L79" s="24">
        <f t="shared" si="14"/>
        <v>8.2</v>
      </c>
      <c r="M79" s="24"/>
      <c r="N79" s="155"/>
      <c r="O79" s="68">
        <v>185</v>
      </c>
      <c r="P79" s="26">
        <f t="shared" si="15"/>
        <v>7.4</v>
      </c>
      <c r="Q79" s="26"/>
      <c r="R79" s="27"/>
      <c r="S79" s="28"/>
      <c r="T79" s="29"/>
    </row>
    <row r="80" spans="1:20" ht="12.75">
      <c r="A80" s="71" t="s">
        <v>193</v>
      </c>
      <c r="B80" s="71" t="s">
        <v>194</v>
      </c>
      <c r="C80" s="216" t="s">
        <v>93</v>
      </c>
      <c r="D80" s="218"/>
      <c r="E80" s="22">
        <f t="shared" si="16"/>
        <v>13.4</v>
      </c>
      <c r="F80" s="22">
        <f t="shared" si="17"/>
        <v>13.2</v>
      </c>
      <c r="G80" s="22">
        <f t="shared" si="18"/>
        <v>335</v>
      </c>
      <c r="H80" s="22">
        <f t="shared" si="19"/>
        <v>330</v>
      </c>
      <c r="I80" s="23">
        <f t="shared" si="13"/>
        <v>15.2</v>
      </c>
      <c r="J80" s="23">
        <f t="shared" si="20"/>
        <v>380</v>
      </c>
      <c r="K80" s="24">
        <f t="shared" si="21"/>
        <v>345</v>
      </c>
      <c r="L80" s="24">
        <f t="shared" si="14"/>
        <v>13.8</v>
      </c>
      <c r="M80" s="24"/>
      <c r="N80" s="155"/>
      <c r="O80" s="68">
        <v>325</v>
      </c>
      <c r="P80" s="26">
        <f t="shared" si="15"/>
        <v>13</v>
      </c>
      <c r="Q80" s="26"/>
      <c r="R80" s="27"/>
      <c r="S80" s="28"/>
      <c r="T80" s="29"/>
    </row>
    <row r="81" spans="1:20" ht="12.75">
      <c r="A81" s="71" t="s">
        <v>193</v>
      </c>
      <c r="B81" s="71" t="s">
        <v>194</v>
      </c>
      <c r="C81" s="216" t="s">
        <v>94</v>
      </c>
      <c r="D81" s="217"/>
      <c r="E81" s="22">
        <f t="shared" si="16"/>
        <v>6.6</v>
      </c>
      <c r="F81" s="22">
        <f t="shared" si="17"/>
        <v>6.4</v>
      </c>
      <c r="G81" s="22">
        <f t="shared" si="18"/>
        <v>165</v>
      </c>
      <c r="H81" s="22">
        <f t="shared" si="19"/>
        <v>160</v>
      </c>
      <c r="I81" s="23">
        <f t="shared" si="13"/>
        <v>8.4</v>
      </c>
      <c r="J81" s="23">
        <f t="shared" si="20"/>
        <v>210</v>
      </c>
      <c r="K81" s="24">
        <f t="shared" si="21"/>
        <v>175</v>
      </c>
      <c r="L81" s="24">
        <f t="shared" si="14"/>
        <v>7</v>
      </c>
      <c r="M81" s="24"/>
      <c r="N81" s="155"/>
      <c r="O81" s="68">
        <v>155</v>
      </c>
      <c r="P81" s="26">
        <f t="shared" si="15"/>
        <v>6.2</v>
      </c>
      <c r="Q81" s="26"/>
      <c r="R81" s="27"/>
      <c r="S81" s="28"/>
      <c r="T81" s="29"/>
    </row>
    <row r="82" spans="1:20" ht="12.75">
      <c r="A82" s="71" t="s">
        <v>193</v>
      </c>
      <c r="B82" s="71" t="s">
        <v>194</v>
      </c>
      <c r="C82" s="216" t="s">
        <v>95</v>
      </c>
      <c r="D82" s="217"/>
      <c r="E82" s="22">
        <f t="shared" si="16"/>
        <v>7.2</v>
      </c>
      <c r="F82" s="22">
        <f t="shared" si="17"/>
        <v>7</v>
      </c>
      <c r="G82" s="22">
        <f t="shared" si="18"/>
        <v>180</v>
      </c>
      <c r="H82" s="22">
        <f t="shared" si="19"/>
        <v>175</v>
      </c>
      <c r="I82" s="23">
        <f t="shared" si="13"/>
        <v>9</v>
      </c>
      <c r="J82" s="23">
        <f t="shared" si="20"/>
        <v>225</v>
      </c>
      <c r="K82" s="24">
        <f t="shared" si="21"/>
        <v>190</v>
      </c>
      <c r="L82" s="24">
        <f t="shared" si="14"/>
        <v>7.6</v>
      </c>
      <c r="M82" s="24"/>
      <c r="N82" s="155"/>
      <c r="O82" s="68">
        <v>170</v>
      </c>
      <c r="P82" s="26">
        <f t="shared" si="15"/>
        <v>6.8</v>
      </c>
      <c r="Q82" s="26"/>
      <c r="R82" s="27"/>
      <c r="S82" s="28"/>
      <c r="T82" s="29"/>
    </row>
    <row r="83" spans="1:20" s="104" customFormat="1" ht="12.75">
      <c r="A83" s="94" t="s">
        <v>193</v>
      </c>
      <c r="B83" s="94" t="s">
        <v>194</v>
      </c>
      <c r="C83" s="257" t="s">
        <v>96</v>
      </c>
      <c r="D83" s="258"/>
      <c r="E83" s="96">
        <f t="shared" si="16"/>
        <v>5.4</v>
      </c>
      <c r="F83" s="96">
        <f t="shared" si="17"/>
        <v>5.4</v>
      </c>
      <c r="G83" s="96">
        <f>O83+0</f>
        <v>135</v>
      </c>
      <c r="H83" s="96">
        <f>O83+0</f>
        <v>135</v>
      </c>
      <c r="I83" s="97">
        <f t="shared" si="13"/>
        <v>6.2</v>
      </c>
      <c r="J83" s="97">
        <f>O83+20</f>
        <v>155</v>
      </c>
      <c r="K83" s="98">
        <f>O83+0</f>
        <v>135</v>
      </c>
      <c r="L83" s="98">
        <f t="shared" si="14"/>
        <v>5.4</v>
      </c>
      <c r="M83" s="98"/>
      <c r="N83" s="157"/>
      <c r="O83" s="148">
        <v>135</v>
      </c>
      <c r="P83" s="100">
        <f t="shared" si="15"/>
        <v>5.4</v>
      </c>
      <c r="Q83" s="100"/>
      <c r="R83" s="101"/>
      <c r="S83" s="102"/>
      <c r="T83" s="103"/>
    </row>
    <row r="84" spans="1:20" ht="12.75">
      <c r="A84" s="71" t="s">
        <v>193</v>
      </c>
      <c r="B84" s="71" t="s">
        <v>194</v>
      </c>
      <c r="C84" s="216" t="s">
        <v>97</v>
      </c>
      <c r="D84" s="218"/>
      <c r="E84" s="22">
        <f t="shared" si="16"/>
        <v>8.2</v>
      </c>
      <c r="F84" s="22">
        <f t="shared" si="17"/>
        <v>8</v>
      </c>
      <c r="G84" s="22">
        <f>O84+10</f>
        <v>205</v>
      </c>
      <c r="H84" s="22">
        <f>O84+5</f>
        <v>200</v>
      </c>
      <c r="I84" s="23">
        <f t="shared" si="13"/>
        <v>10</v>
      </c>
      <c r="J84" s="23">
        <f>G84+45</f>
        <v>250</v>
      </c>
      <c r="K84" s="24">
        <f>O84+20</f>
        <v>215</v>
      </c>
      <c r="L84" s="24">
        <f t="shared" si="14"/>
        <v>8.6</v>
      </c>
      <c r="M84" s="24"/>
      <c r="N84" s="155"/>
      <c r="O84" s="68">
        <v>195</v>
      </c>
      <c r="P84" s="26">
        <f t="shared" si="15"/>
        <v>7.8</v>
      </c>
      <c r="Q84" s="26"/>
      <c r="R84" s="27"/>
      <c r="S84" s="28"/>
      <c r="T84" s="29"/>
    </row>
    <row r="85" spans="1:20" ht="12.75">
      <c r="A85" s="71" t="s">
        <v>193</v>
      </c>
      <c r="B85" s="71" t="s">
        <v>194</v>
      </c>
      <c r="C85" s="216" t="s">
        <v>98</v>
      </c>
      <c r="D85" s="218"/>
      <c r="E85" s="22">
        <f t="shared" si="16"/>
        <v>10.6</v>
      </c>
      <c r="F85" s="22">
        <f t="shared" si="17"/>
        <v>10.4</v>
      </c>
      <c r="G85" s="22">
        <f>O85+10</f>
        <v>265</v>
      </c>
      <c r="H85" s="22">
        <f>O85+5</f>
        <v>260</v>
      </c>
      <c r="I85" s="23">
        <f t="shared" si="13"/>
        <v>12.4</v>
      </c>
      <c r="J85" s="23">
        <f>G85+45</f>
        <v>310</v>
      </c>
      <c r="K85" s="24">
        <f>O85+20</f>
        <v>275</v>
      </c>
      <c r="L85" s="24">
        <f t="shared" si="14"/>
        <v>11</v>
      </c>
      <c r="M85" s="24"/>
      <c r="N85" s="155"/>
      <c r="O85" s="68">
        <v>255</v>
      </c>
      <c r="P85" s="26">
        <f t="shared" si="15"/>
        <v>10.2</v>
      </c>
      <c r="Q85" s="26"/>
      <c r="R85" s="27"/>
      <c r="S85" s="28"/>
      <c r="T85" s="29"/>
    </row>
    <row r="86" spans="1:20" ht="12.75">
      <c r="A86" s="71"/>
      <c r="B86" s="71"/>
      <c r="C86" s="214" t="s">
        <v>99</v>
      </c>
      <c r="D86" s="217"/>
      <c r="E86" s="49"/>
      <c r="F86" s="49"/>
      <c r="G86" s="49"/>
      <c r="H86" s="49"/>
      <c r="I86" s="49"/>
      <c r="J86" s="49"/>
      <c r="K86" s="49"/>
      <c r="L86" s="49"/>
      <c r="M86" s="49"/>
      <c r="N86" s="155"/>
      <c r="O86" s="143"/>
      <c r="P86" s="49"/>
      <c r="Q86" s="49"/>
      <c r="R86" s="50"/>
      <c r="S86" s="51"/>
      <c r="T86" s="49"/>
    </row>
    <row r="87" spans="1:20" ht="12.75">
      <c r="A87" s="71" t="s">
        <v>193</v>
      </c>
      <c r="B87" s="71" t="s">
        <v>194</v>
      </c>
      <c r="C87" s="216" t="s">
        <v>100</v>
      </c>
      <c r="D87" s="217"/>
      <c r="E87" s="22">
        <f t="shared" si="16"/>
        <v>5.4</v>
      </c>
      <c r="F87" s="22">
        <f t="shared" si="17"/>
        <v>5.2</v>
      </c>
      <c r="G87" s="22">
        <f>O87+10</f>
        <v>135</v>
      </c>
      <c r="H87" s="22">
        <f>O87+5</f>
        <v>130</v>
      </c>
      <c r="I87" s="23">
        <f>J87/25</f>
        <v>7.2</v>
      </c>
      <c r="J87" s="23">
        <f>G87+45</f>
        <v>180</v>
      </c>
      <c r="K87" s="24">
        <f>O87+20</f>
        <v>145</v>
      </c>
      <c r="L87" s="24">
        <f>K87/25</f>
        <v>5.8</v>
      </c>
      <c r="M87" s="24"/>
      <c r="N87" s="155"/>
      <c r="O87" s="68">
        <v>125</v>
      </c>
      <c r="P87" s="26">
        <f t="shared" si="15"/>
        <v>5</v>
      </c>
      <c r="Q87" s="26"/>
      <c r="R87" s="27"/>
      <c r="S87" s="28"/>
      <c r="T87" s="29"/>
    </row>
    <row r="88" spans="1:20" s="104" customFormat="1" ht="12.75">
      <c r="A88" s="94" t="s">
        <v>193</v>
      </c>
      <c r="B88" s="94" t="s">
        <v>194</v>
      </c>
      <c r="C88" s="257" t="s">
        <v>101</v>
      </c>
      <c r="D88" s="258"/>
      <c r="E88" s="96">
        <f t="shared" si="16"/>
        <v>3.8</v>
      </c>
      <c r="F88" s="96">
        <f t="shared" si="17"/>
        <v>3.8</v>
      </c>
      <c r="G88" s="96">
        <f>O88+0</f>
        <v>95</v>
      </c>
      <c r="H88" s="96">
        <f>K88+0</f>
        <v>95</v>
      </c>
      <c r="I88" s="97">
        <f aca="true" t="shared" si="22" ref="I88:I96">J88/25</f>
        <v>4.6</v>
      </c>
      <c r="J88" s="97">
        <f>O88+20</f>
        <v>115</v>
      </c>
      <c r="K88" s="98">
        <f>O88+0</f>
        <v>95</v>
      </c>
      <c r="L88" s="98">
        <f aca="true" t="shared" si="23" ref="L88:L96">K88/25</f>
        <v>3.8</v>
      </c>
      <c r="M88" s="98"/>
      <c r="N88" s="157"/>
      <c r="O88" s="148">
        <v>95</v>
      </c>
      <c r="P88" s="100">
        <f t="shared" si="15"/>
        <v>3.8</v>
      </c>
      <c r="Q88" s="100"/>
      <c r="R88" s="101"/>
      <c r="S88" s="102"/>
      <c r="T88" s="103"/>
    </row>
    <row r="89" spans="1:20" s="104" customFormat="1" ht="12.75">
      <c r="A89" s="94" t="s">
        <v>193</v>
      </c>
      <c r="B89" s="94" t="s">
        <v>194</v>
      </c>
      <c r="C89" s="257" t="s">
        <v>102</v>
      </c>
      <c r="D89" s="258"/>
      <c r="E89" s="96">
        <f t="shared" si="16"/>
        <v>3.2</v>
      </c>
      <c r="F89" s="96">
        <f t="shared" si="17"/>
        <v>3.2</v>
      </c>
      <c r="G89" s="96">
        <f>O89+0</f>
        <v>80</v>
      </c>
      <c r="H89" s="96">
        <f>K89+0</f>
        <v>80</v>
      </c>
      <c r="I89" s="97">
        <f t="shared" si="22"/>
        <v>4</v>
      </c>
      <c r="J89" s="97">
        <f>O89+20</f>
        <v>100</v>
      </c>
      <c r="K89" s="98">
        <f>O89+0</f>
        <v>80</v>
      </c>
      <c r="L89" s="98">
        <f t="shared" si="23"/>
        <v>3.2</v>
      </c>
      <c r="M89" s="98"/>
      <c r="N89" s="157"/>
      <c r="O89" s="148">
        <v>80</v>
      </c>
      <c r="P89" s="100">
        <f t="shared" si="15"/>
        <v>3.2</v>
      </c>
      <c r="Q89" s="100"/>
      <c r="R89" s="101"/>
      <c r="S89" s="102"/>
      <c r="T89" s="103"/>
    </row>
    <row r="90" spans="1:20" ht="12.75">
      <c r="A90" s="71" t="s">
        <v>193</v>
      </c>
      <c r="B90" s="71" t="s">
        <v>194</v>
      </c>
      <c r="C90" s="216" t="s">
        <v>103</v>
      </c>
      <c r="D90" s="217"/>
      <c r="E90" s="22">
        <f t="shared" si="16"/>
        <v>4</v>
      </c>
      <c r="F90" s="22">
        <f t="shared" si="17"/>
        <v>3.8</v>
      </c>
      <c r="G90" s="22">
        <f>O90+10</f>
        <v>100</v>
      </c>
      <c r="H90" s="22">
        <f>O90+5</f>
        <v>95</v>
      </c>
      <c r="I90" s="23">
        <f t="shared" si="22"/>
        <v>5.8</v>
      </c>
      <c r="J90" s="23">
        <f>G90+45</f>
        <v>145</v>
      </c>
      <c r="K90" s="24">
        <f>O90+20</f>
        <v>110</v>
      </c>
      <c r="L90" s="24">
        <f t="shared" si="23"/>
        <v>4.4</v>
      </c>
      <c r="M90" s="24"/>
      <c r="N90" s="155"/>
      <c r="O90" s="68">
        <v>90</v>
      </c>
      <c r="P90" s="26">
        <f t="shared" si="15"/>
        <v>3.6</v>
      </c>
      <c r="Q90" s="26"/>
      <c r="R90" s="27"/>
      <c r="S90" s="28"/>
      <c r="T90" s="29"/>
    </row>
    <row r="91" spans="1:20" ht="12.75">
      <c r="A91" s="71" t="s">
        <v>193</v>
      </c>
      <c r="B91" s="71" t="s">
        <v>194</v>
      </c>
      <c r="C91" s="216" t="s">
        <v>104</v>
      </c>
      <c r="D91" s="217"/>
      <c r="E91" s="22">
        <f t="shared" si="16"/>
        <v>10.2</v>
      </c>
      <c r="F91" s="22">
        <f t="shared" si="17"/>
        <v>10</v>
      </c>
      <c r="G91" s="22">
        <f>O91+10</f>
        <v>255</v>
      </c>
      <c r="H91" s="22">
        <f>O91+5</f>
        <v>250</v>
      </c>
      <c r="I91" s="23">
        <f t="shared" si="22"/>
        <v>12</v>
      </c>
      <c r="J91" s="23">
        <f>G91+45</f>
        <v>300</v>
      </c>
      <c r="K91" s="24">
        <f>O91+20</f>
        <v>265</v>
      </c>
      <c r="L91" s="24">
        <f t="shared" si="23"/>
        <v>10.6</v>
      </c>
      <c r="M91" s="24"/>
      <c r="N91" s="155"/>
      <c r="O91" s="68">
        <v>245</v>
      </c>
      <c r="P91" s="26">
        <f t="shared" si="15"/>
        <v>9.8</v>
      </c>
      <c r="Q91" s="26"/>
      <c r="R91" s="27"/>
      <c r="S91" s="28"/>
      <c r="T91" s="29"/>
    </row>
    <row r="92" spans="1:20" s="104" customFormat="1" ht="12.75">
      <c r="A92" s="94" t="s">
        <v>193</v>
      </c>
      <c r="B92" s="94" t="s">
        <v>194</v>
      </c>
      <c r="C92" s="257" t="s">
        <v>105</v>
      </c>
      <c r="D92" s="258"/>
      <c r="E92" s="96">
        <f t="shared" si="16"/>
        <v>2.6</v>
      </c>
      <c r="F92" s="96">
        <f t="shared" si="17"/>
        <v>2.6</v>
      </c>
      <c r="G92" s="96">
        <f>O92+0</f>
        <v>65</v>
      </c>
      <c r="H92" s="96">
        <f>O92+0</f>
        <v>65</v>
      </c>
      <c r="I92" s="97">
        <f t="shared" si="22"/>
        <v>3.4</v>
      </c>
      <c r="J92" s="97">
        <f>O92+20</f>
        <v>85</v>
      </c>
      <c r="K92" s="98">
        <f>O92+0</f>
        <v>65</v>
      </c>
      <c r="L92" s="98">
        <f t="shared" si="23"/>
        <v>2.6</v>
      </c>
      <c r="M92" s="98"/>
      <c r="N92" s="157"/>
      <c r="O92" s="148">
        <v>65</v>
      </c>
      <c r="P92" s="100">
        <f t="shared" si="15"/>
        <v>2.6</v>
      </c>
      <c r="Q92" s="100"/>
      <c r="R92" s="101"/>
      <c r="S92" s="102"/>
      <c r="T92" s="103"/>
    </row>
    <row r="93" spans="1:20" ht="12.75">
      <c r="A93" s="71" t="s">
        <v>193</v>
      </c>
      <c r="B93" s="71" t="s">
        <v>194</v>
      </c>
      <c r="C93" s="216" t="s">
        <v>106</v>
      </c>
      <c r="D93" s="217"/>
      <c r="E93" s="22">
        <f t="shared" si="16"/>
        <v>7.6</v>
      </c>
      <c r="F93" s="22">
        <f t="shared" si="17"/>
        <v>7.4</v>
      </c>
      <c r="G93" s="22">
        <f>O93+10</f>
        <v>190</v>
      </c>
      <c r="H93" s="22">
        <f>O93+5</f>
        <v>185</v>
      </c>
      <c r="I93" s="23">
        <f t="shared" si="22"/>
        <v>9.4</v>
      </c>
      <c r="J93" s="23">
        <f>G93+45</f>
        <v>235</v>
      </c>
      <c r="K93" s="24">
        <f>O93+20</f>
        <v>200</v>
      </c>
      <c r="L93" s="24">
        <f t="shared" si="23"/>
        <v>8</v>
      </c>
      <c r="M93" s="24"/>
      <c r="N93" s="155"/>
      <c r="O93" s="68">
        <v>180</v>
      </c>
      <c r="P93" s="26">
        <f t="shared" si="15"/>
        <v>7.2</v>
      </c>
      <c r="Q93" s="26"/>
      <c r="R93" s="27"/>
      <c r="S93" s="28"/>
      <c r="T93" s="29"/>
    </row>
    <row r="94" spans="1:20" s="104" customFormat="1" ht="12.75">
      <c r="A94" s="94" t="s">
        <v>193</v>
      </c>
      <c r="B94" s="94" t="s">
        <v>194</v>
      </c>
      <c r="C94" s="257" t="s">
        <v>107</v>
      </c>
      <c r="D94" s="259"/>
      <c r="E94" s="96">
        <f t="shared" si="16"/>
        <v>3.2</v>
      </c>
      <c r="F94" s="96">
        <f t="shared" si="17"/>
        <v>3.2</v>
      </c>
      <c r="G94" s="96">
        <f>O94+0</f>
        <v>80</v>
      </c>
      <c r="H94" s="96">
        <f>O94+0</f>
        <v>80</v>
      </c>
      <c r="I94" s="97">
        <f t="shared" si="22"/>
        <v>4</v>
      </c>
      <c r="J94" s="97">
        <f>O94+20</f>
        <v>100</v>
      </c>
      <c r="K94" s="98">
        <f>O94+0</f>
        <v>80</v>
      </c>
      <c r="L94" s="98">
        <f t="shared" si="23"/>
        <v>3.2</v>
      </c>
      <c r="M94" s="98"/>
      <c r="N94" s="157"/>
      <c r="O94" s="148">
        <v>80</v>
      </c>
      <c r="P94" s="100">
        <f t="shared" si="15"/>
        <v>3.2</v>
      </c>
      <c r="Q94" s="100"/>
      <c r="R94" s="101"/>
      <c r="S94" s="102"/>
      <c r="T94" s="103"/>
    </row>
    <row r="95" spans="1:20" ht="30.75" customHeight="1">
      <c r="A95" s="71" t="s">
        <v>193</v>
      </c>
      <c r="B95" s="71" t="s">
        <v>194</v>
      </c>
      <c r="C95" s="211" t="s">
        <v>207</v>
      </c>
      <c r="D95" s="217"/>
      <c r="E95" s="22">
        <f t="shared" si="16"/>
        <v>9.4</v>
      </c>
      <c r="F95" s="22">
        <f t="shared" si="17"/>
        <v>9.2</v>
      </c>
      <c r="G95" s="22">
        <f>O95+10</f>
        <v>235</v>
      </c>
      <c r="H95" s="22">
        <f>O95+5</f>
        <v>230</v>
      </c>
      <c r="I95" s="23">
        <f t="shared" si="22"/>
        <v>11.2</v>
      </c>
      <c r="J95" s="23">
        <f>G95+45</f>
        <v>280</v>
      </c>
      <c r="K95" s="24">
        <f>O95+20</f>
        <v>245</v>
      </c>
      <c r="L95" s="24">
        <f t="shared" si="23"/>
        <v>9.8</v>
      </c>
      <c r="M95" s="24"/>
      <c r="N95" s="155"/>
      <c r="O95" s="68">
        <v>225</v>
      </c>
      <c r="P95" s="26">
        <f t="shared" si="15"/>
        <v>9</v>
      </c>
      <c r="Q95" s="26"/>
      <c r="R95" s="27"/>
      <c r="S95" s="28"/>
      <c r="T95" s="29"/>
    </row>
    <row r="96" spans="1:20" ht="12.75">
      <c r="A96" s="83" t="s">
        <v>194</v>
      </c>
      <c r="B96" s="71" t="s">
        <v>193</v>
      </c>
      <c r="C96" s="216" t="s">
        <v>197</v>
      </c>
      <c r="D96" s="217"/>
      <c r="E96" s="22">
        <f t="shared" si="16"/>
        <v>9</v>
      </c>
      <c r="F96" s="22">
        <f t="shared" si="17"/>
        <v>8.8</v>
      </c>
      <c r="G96" s="22">
        <f>O96+0</f>
        <v>225</v>
      </c>
      <c r="H96" s="22">
        <f>O96-5</f>
        <v>220</v>
      </c>
      <c r="I96" s="23">
        <f t="shared" si="22"/>
        <v>10.8</v>
      </c>
      <c r="J96" s="23">
        <f>G96+45</f>
        <v>270</v>
      </c>
      <c r="K96" s="24">
        <f>O96+0</f>
        <v>225</v>
      </c>
      <c r="L96" s="24">
        <f t="shared" si="23"/>
        <v>9</v>
      </c>
      <c r="M96" s="24"/>
      <c r="N96" s="155"/>
      <c r="O96" s="68">
        <v>225</v>
      </c>
      <c r="P96" s="26">
        <f t="shared" si="15"/>
        <v>9</v>
      </c>
      <c r="Q96" s="26"/>
      <c r="R96" s="27"/>
      <c r="S96" s="28"/>
      <c r="T96" s="29"/>
    </row>
    <row r="97" spans="1:20" ht="12.75">
      <c r="A97" s="71"/>
      <c r="B97" s="71"/>
      <c r="C97" s="212" t="s">
        <v>108</v>
      </c>
      <c r="D97" s="217"/>
      <c r="E97" s="80">
        <f t="shared" si="16"/>
        <v>0</v>
      </c>
      <c r="F97" s="80">
        <f t="shared" si="17"/>
        <v>0</v>
      </c>
      <c r="G97" s="80"/>
      <c r="H97" s="80"/>
      <c r="I97" s="80"/>
      <c r="J97" s="80"/>
      <c r="K97" s="80"/>
      <c r="L97" s="80"/>
      <c r="M97" s="80"/>
      <c r="N97" s="155"/>
      <c r="O97" s="144"/>
      <c r="P97" s="80"/>
      <c r="Q97" s="80"/>
      <c r="R97" s="81"/>
      <c r="S97" s="82"/>
      <c r="T97" s="80"/>
    </row>
    <row r="98" spans="1:20" ht="12.75">
      <c r="A98" s="71" t="s">
        <v>193</v>
      </c>
      <c r="B98" s="71" t="s">
        <v>194</v>
      </c>
      <c r="C98" s="216" t="s">
        <v>109</v>
      </c>
      <c r="D98" s="217"/>
      <c r="E98" s="22">
        <f t="shared" si="16"/>
        <v>7.4</v>
      </c>
      <c r="F98" s="22">
        <f t="shared" si="17"/>
        <v>7.2</v>
      </c>
      <c r="G98" s="22">
        <f aca="true" t="shared" si="24" ref="G98:G103">O98+10</f>
        <v>185</v>
      </c>
      <c r="H98" s="22">
        <f aca="true" t="shared" si="25" ref="H98:H103">O98+5</f>
        <v>180</v>
      </c>
      <c r="I98" s="23">
        <f aca="true" t="shared" si="26" ref="I98:I103">J98/25</f>
        <v>9.2</v>
      </c>
      <c r="J98" s="23">
        <f aca="true" t="shared" si="27" ref="J98:J103">G98+45</f>
        <v>230</v>
      </c>
      <c r="K98" s="24">
        <f aca="true" t="shared" si="28" ref="K98:K103">O98+20</f>
        <v>195</v>
      </c>
      <c r="L98" s="24">
        <f aca="true" t="shared" si="29" ref="L98:L103">K98/25</f>
        <v>7.8</v>
      </c>
      <c r="M98" s="24"/>
      <c r="N98" s="155"/>
      <c r="O98" s="68">
        <v>175</v>
      </c>
      <c r="P98" s="26">
        <f t="shared" si="15"/>
        <v>7</v>
      </c>
      <c r="Q98" s="26"/>
      <c r="R98" s="27"/>
      <c r="S98" s="28"/>
      <c r="T98" s="29"/>
    </row>
    <row r="99" spans="1:20" ht="12.75">
      <c r="A99" s="71" t="s">
        <v>193</v>
      </c>
      <c r="B99" s="71" t="s">
        <v>194</v>
      </c>
      <c r="C99" s="216" t="s">
        <v>110</v>
      </c>
      <c r="D99" s="218"/>
      <c r="E99" s="22">
        <f t="shared" si="16"/>
        <v>5.6</v>
      </c>
      <c r="F99" s="22">
        <f t="shared" si="17"/>
        <v>5.4</v>
      </c>
      <c r="G99" s="22">
        <f t="shared" si="24"/>
        <v>140</v>
      </c>
      <c r="H99" s="22">
        <f t="shared" si="25"/>
        <v>135</v>
      </c>
      <c r="I99" s="23">
        <f t="shared" si="26"/>
        <v>7.4</v>
      </c>
      <c r="J99" s="23">
        <f t="shared" si="27"/>
        <v>185</v>
      </c>
      <c r="K99" s="24">
        <f t="shared" si="28"/>
        <v>150</v>
      </c>
      <c r="L99" s="24">
        <f t="shared" si="29"/>
        <v>6</v>
      </c>
      <c r="M99" s="24"/>
      <c r="N99" s="155"/>
      <c r="O99" s="68">
        <v>130</v>
      </c>
      <c r="P99" s="26">
        <f t="shared" si="15"/>
        <v>5.2</v>
      </c>
      <c r="Q99" s="26"/>
      <c r="R99" s="27"/>
      <c r="S99" s="28"/>
      <c r="T99" s="29"/>
    </row>
    <row r="100" spans="1:20" ht="12.75">
      <c r="A100" s="71" t="s">
        <v>193</v>
      </c>
      <c r="B100" s="71" t="s">
        <v>194</v>
      </c>
      <c r="C100" s="243" t="s">
        <v>208</v>
      </c>
      <c r="D100" s="217"/>
      <c r="E100" s="22">
        <f t="shared" si="16"/>
        <v>4.6</v>
      </c>
      <c r="F100" s="22">
        <f t="shared" si="17"/>
        <v>4.4</v>
      </c>
      <c r="G100" s="22">
        <f t="shared" si="24"/>
        <v>115</v>
      </c>
      <c r="H100" s="22">
        <f t="shared" si="25"/>
        <v>110</v>
      </c>
      <c r="I100" s="23">
        <f t="shared" si="26"/>
        <v>6.4</v>
      </c>
      <c r="J100" s="23">
        <f t="shared" si="27"/>
        <v>160</v>
      </c>
      <c r="K100" s="24">
        <f t="shared" si="28"/>
        <v>125</v>
      </c>
      <c r="L100" s="24">
        <f t="shared" si="29"/>
        <v>5</v>
      </c>
      <c r="M100" s="24"/>
      <c r="N100" s="155"/>
      <c r="O100" s="68">
        <v>105</v>
      </c>
      <c r="P100" s="26">
        <f t="shared" si="15"/>
        <v>4.2</v>
      </c>
      <c r="Q100" s="26"/>
      <c r="R100" s="27"/>
      <c r="S100" s="28"/>
      <c r="T100" s="29"/>
    </row>
    <row r="101" spans="1:20" ht="12.75">
      <c r="A101" s="71" t="s">
        <v>193</v>
      </c>
      <c r="B101" s="71" t="s">
        <v>194</v>
      </c>
      <c r="C101" s="243" t="s">
        <v>111</v>
      </c>
      <c r="D101" s="217"/>
      <c r="E101" s="22">
        <f t="shared" si="16"/>
        <v>5.4</v>
      </c>
      <c r="F101" s="22">
        <f t="shared" si="17"/>
        <v>5.2</v>
      </c>
      <c r="G101" s="22">
        <f t="shared" si="24"/>
        <v>135</v>
      </c>
      <c r="H101" s="22">
        <f t="shared" si="25"/>
        <v>130</v>
      </c>
      <c r="I101" s="23">
        <f t="shared" si="26"/>
        <v>7.2</v>
      </c>
      <c r="J101" s="23">
        <f t="shared" si="27"/>
        <v>180</v>
      </c>
      <c r="K101" s="24">
        <f t="shared" si="28"/>
        <v>145</v>
      </c>
      <c r="L101" s="24">
        <f t="shared" si="29"/>
        <v>5.8</v>
      </c>
      <c r="M101" s="24"/>
      <c r="N101" s="155"/>
      <c r="O101" s="68">
        <v>125</v>
      </c>
      <c r="P101" s="26">
        <f t="shared" si="15"/>
        <v>5</v>
      </c>
      <c r="Q101" s="26"/>
      <c r="R101" s="27"/>
      <c r="S101" s="28"/>
      <c r="T101" s="29"/>
    </row>
    <row r="102" spans="1:20" ht="12.75">
      <c r="A102" s="71" t="s">
        <v>193</v>
      </c>
      <c r="B102" s="71" t="s">
        <v>194</v>
      </c>
      <c r="C102" s="243" t="s">
        <v>112</v>
      </c>
      <c r="D102" s="217"/>
      <c r="E102" s="22">
        <f t="shared" si="16"/>
        <v>7.8</v>
      </c>
      <c r="F102" s="22">
        <f t="shared" si="17"/>
        <v>7.6</v>
      </c>
      <c r="G102" s="22">
        <f t="shared" si="24"/>
        <v>195</v>
      </c>
      <c r="H102" s="22">
        <f t="shared" si="25"/>
        <v>190</v>
      </c>
      <c r="I102" s="23">
        <f t="shared" si="26"/>
        <v>9.6</v>
      </c>
      <c r="J102" s="23">
        <f t="shared" si="27"/>
        <v>240</v>
      </c>
      <c r="K102" s="24">
        <f t="shared" si="28"/>
        <v>205</v>
      </c>
      <c r="L102" s="24">
        <f t="shared" si="29"/>
        <v>8.2</v>
      </c>
      <c r="M102" s="24"/>
      <c r="N102" s="155"/>
      <c r="O102" s="68">
        <v>185</v>
      </c>
      <c r="P102" s="26">
        <f t="shared" si="15"/>
        <v>7.4</v>
      </c>
      <c r="Q102" s="26"/>
      <c r="R102" s="27"/>
      <c r="S102" s="28"/>
      <c r="T102" s="29"/>
    </row>
    <row r="103" spans="1:20" ht="12.75">
      <c r="A103" s="71" t="s">
        <v>193</v>
      </c>
      <c r="B103" s="71" t="s">
        <v>194</v>
      </c>
      <c r="C103" s="243" t="s">
        <v>113</v>
      </c>
      <c r="D103" s="217"/>
      <c r="E103" s="22">
        <f t="shared" si="16"/>
        <v>7.8</v>
      </c>
      <c r="F103" s="22">
        <f t="shared" si="17"/>
        <v>7.6</v>
      </c>
      <c r="G103" s="22">
        <f t="shared" si="24"/>
        <v>195</v>
      </c>
      <c r="H103" s="22">
        <f t="shared" si="25"/>
        <v>190</v>
      </c>
      <c r="I103" s="23">
        <f t="shared" si="26"/>
        <v>9.6</v>
      </c>
      <c r="J103" s="23">
        <f t="shared" si="27"/>
        <v>240</v>
      </c>
      <c r="K103" s="24">
        <f t="shared" si="28"/>
        <v>205</v>
      </c>
      <c r="L103" s="24">
        <f t="shared" si="29"/>
        <v>8.2</v>
      </c>
      <c r="M103" s="24"/>
      <c r="N103" s="155"/>
      <c r="O103" s="68">
        <v>185</v>
      </c>
      <c r="P103" s="26">
        <f t="shared" si="15"/>
        <v>7.4</v>
      </c>
      <c r="Q103" s="26"/>
      <c r="R103" s="27"/>
      <c r="S103" s="28"/>
      <c r="T103" s="29"/>
    </row>
    <row r="104" spans="1:20" ht="12.75">
      <c r="A104" s="71"/>
      <c r="B104" s="71"/>
      <c r="C104" s="213" t="s">
        <v>114</v>
      </c>
      <c r="D104" s="217"/>
      <c r="E104" s="52"/>
      <c r="F104" s="52"/>
      <c r="G104" s="52"/>
      <c r="H104" s="52"/>
      <c r="I104" s="52"/>
      <c r="J104" s="52"/>
      <c r="K104" s="52"/>
      <c r="L104" s="52"/>
      <c r="M104" s="52"/>
      <c r="N104" s="155"/>
      <c r="O104" s="145"/>
      <c r="P104" s="52"/>
      <c r="Q104" s="52"/>
      <c r="R104" s="53"/>
      <c r="S104" s="54"/>
      <c r="T104" s="52"/>
    </row>
    <row r="105" spans="1:20" ht="12.75">
      <c r="A105" s="83" t="s">
        <v>194</v>
      </c>
      <c r="B105" s="71" t="s">
        <v>193</v>
      </c>
      <c r="C105" s="216" t="s">
        <v>115</v>
      </c>
      <c r="D105" s="217"/>
      <c r="E105" s="22">
        <f t="shared" si="16"/>
        <v>2.6</v>
      </c>
      <c r="F105" s="22">
        <f t="shared" si="17"/>
        <v>2.4</v>
      </c>
      <c r="G105" s="22">
        <f>O105+0</f>
        <v>65</v>
      </c>
      <c r="H105" s="22">
        <f>O105-5</f>
        <v>60</v>
      </c>
      <c r="I105" s="23">
        <f>J105/25</f>
        <v>4.4</v>
      </c>
      <c r="J105" s="23">
        <f aca="true" t="shared" si="30" ref="J105:J111">G105+45</f>
        <v>110</v>
      </c>
      <c r="K105" s="24">
        <f>O105+0</f>
        <v>65</v>
      </c>
      <c r="L105" s="24">
        <f>K105/25</f>
        <v>2.6</v>
      </c>
      <c r="M105" s="24"/>
      <c r="N105" s="155"/>
      <c r="O105" s="68">
        <v>65</v>
      </c>
      <c r="P105" s="26">
        <f t="shared" si="15"/>
        <v>2.6</v>
      </c>
      <c r="Q105" s="26"/>
      <c r="R105" s="27"/>
      <c r="S105" s="28"/>
      <c r="T105" s="29"/>
    </row>
    <row r="106" spans="1:20" ht="12.75">
      <c r="A106" s="83" t="s">
        <v>194</v>
      </c>
      <c r="B106" s="71" t="s">
        <v>193</v>
      </c>
      <c r="C106" s="216" t="s">
        <v>116</v>
      </c>
      <c r="D106" s="217"/>
      <c r="E106" s="22">
        <f t="shared" si="16"/>
        <v>6.6</v>
      </c>
      <c r="F106" s="22">
        <f t="shared" si="17"/>
        <v>6.4</v>
      </c>
      <c r="G106" s="22">
        <f>O106+0</f>
        <v>165</v>
      </c>
      <c r="H106" s="22">
        <f>O106-5</f>
        <v>160</v>
      </c>
      <c r="I106" s="23">
        <f aca="true" t="shared" si="31" ref="I106:I111">J106/25</f>
        <v>8.4</v>
      </c>
      <c r="J106" s="23">
        <f t="shared" si="30"/>
        <v>210</v>
      </c>
      <c r="K106" s="24">
        <f>O106+0</f>
        <v>165</v>
      </c>
      <c r="L106" s="24">
        <f aca="true" t="shared" si="32" ref="L106:L111">K106/25</f>
        <v>6.6</v>
      </c>
      <c r="M106" s="24"/>
      <c r="N106" s="155"/>
      <c r="O106" s="68">
        <v>165</v>
      </c>
      <c r="P106" s="26">
        <f t="shared" si="15"/>
        <v>6.6</v>
      </c>
      <c r="Q106" s="26"/>
      <c r="R106" s="27"/>
      <c r="S106" s="28"/>
      <c r="T106" s="29"/>
    </row>
    <row r="107" spans="1:20" ht="24.75" customHeight="1">
      <c r="A107" s="71" t="s">
        <v>193</v>
      </c>
      <c r="B107" s="71" t="s">
        <v>194</v>
      </c>
      <c r="C107" s="216" t="s">
        <v>209</v>
      </c>
      <c r="D107" s="217"/>
      <c r="E107" s="22">
        <f t="shared" si="16"/>
        <v>4.2</v>
      </c>
      <c r="F107" s="22">
        <f t="shared" si="17"/>
        <v>4</v>
      </c>
      <c r="G107" s="22">
        <f>O107+10</f>
        <v>105</v>
      </c>
      <c r="H107" s="22">
        <f>O107+5</f>
        <v>100</v>
      </c>
      <c r="I107" s="23">
        <f t="shared" si="31"/>
        <v>6</v>
      </c>
      <c r="J107" s="23">
        <f t="shared" si="30"/>
        <v>150</v>
      </c>
      <c r="K107" s="24">
        <f>O107+20</f>
        <v>115</v>
      </c>
      <c r="L107" s="24">
        <f t="shared" si="32"/>
        <v>4.6</v>
      </c>
      <c r="M107" s="24"/>
      <c r="N107" s="155"/>
      <c r="O107" s="68">
        <v>95</v>
      </c>
      <c r="P107" s="26">
        <f t="shared" si="15"/>
        <v>3.8</v>
      </c>
      <c r="Q107" s="26"/>
      <c r="R107" s="27"/>
      <c r="S107" s="28"/>
      <c r="T107" s="29"/>
    </row>
    <row r="108" spans="1:20" ht="12.75">
      <c r="A108" s="71" t="s">
        <v>193</v>
      </c>
      <c r="B108" s="71" t="s">
        <v>194</v>
      </c>
      <c r="C108" s="216" t="s">
        <v>117</v>
      </c>
      <c r="D108" s="217"/>
      <c r="E108" s="22">
        <f t="shared" si="16"/>
        <v>5.6</v>
      </c>
      <c r="F108" s="22">
        <f t="shared" si="17"/>
        <v>5.4</v>
      </c>
      <c r="G108" s="22">
        <f>O108+10</f>
        <v>140</v>
      </c>
      <c r="H108" s="22">
        <f>O108+5</f>
        <v>135</v>
      </c>
      <c r="I108" s="23">
        <f t="shared" si="31"/>
        <v>7.4</v>
      </c>
      <c r="J108" s="23">
        <f t="shared" si="30"/>
        <v>185</v>
      </c>
      <c r="K108" s="24">
        <f>O108+20</f>
        <v>150</v>
      </c>
      <c r="L108" s="24">
        <f t="shared" si="32"/>
        <v>6</v>
      </c>
      <c r="M108" s="24"/>
      <c r="N108" s="155"/>
      <c r="O108" s="68">
        <v>130</v>
      </c>
      <c r="P108" s="26">
        <f t="shared" si="15"/>
        <v>5.2</v>
      </c>
      <c r="Q108" s="26"/>
      <c r="R108" s="27"/>
      <c r="S108" s="28"/>
      <c r="T108" s="29"/>
    </row>
    <row r="109" spans="1:20" ht="12.75">
      <c r="A109" s="83" t="s">
        <v>194</v>
      </c>
      <c r="B109" s="71" t="s">
        <v>193</v>
      </c>
      <c r="C109" s="216" t="s">
        <v>119</v>
      </c>
      <c r="D109" s="217"/>
      <c r="E109" s="22">
        <f t="shared" si="16"/>
        <v>3.4</v>
      </c>
      <c r="F109" s="22">
        <f t="shared" si="17"/>
        <v>3.2</v>
      </c>
      <c r="G109" s="22">
        <f>O109+0</f>
        <v>85</v>
      </c>
      <c r="H109" s="22">
        <f>O109-5</f>
        <v>80</v>
      </c>
      <c r="I109" s="23">
        <f t="shared" si="31"/>
        <v>5.2</v>
      </c>
      <c r="J109" s="23">
        <f t="shared" si="30"/>
        <v>130</v>
      </c>
      <c r="K109" s="24">
        <f>O109+0</f>
        <v>85</v>
      </c>
      <c r="L109" s="24">
        <f t="shared" si="32"/>
        <v>3.4</v>
      </c>
      <c r="M109" s="24"/>
      <c r="N109" s="155"/>
      <c r="O109" s="68">
        <v>85</v>
      </c>
      <c r="P109" s="26">
        <f t="shared" si="15"/>
        <v>3.4</v>
      </c>
      <c r="Q109" s="26"/>
      <c r="R109" s="27"/>
      <c r="S109" s="28"/>
      <c r="T109" s="29"/>
    </row>
    <row r="110" spans="1:20" ht="12.75">
      <c r="A110" s="71" t="s">
        <v>193</v>
      </c>
      <c r="B110" s="71" t="s">
        <v>194</v>
      </c>
      <c r="C110" s="216" t="s">
        <v>118</v>
      </c>
      <c r="D110" s="217"/>
      <c r="E110" s="22">
        <f t="shared" si="16"/>
        <v>6.2</v>
      </c>
      <c r="F110" s="22">
        <f t="shared" si="17"/>
        <v>6</v>
      </c>
      <c r="G110" s="22">
        <f>O110+10</f>
        <v>155</v>
      </c>
      <c r="H110" s="22">
        <f>O110+5</f>
        <v>150</v>
      </c>
      <c r="I110" s="23">
        <f t="shared" si="31"/>
        <v>8</v>
      </c>
      <c r="J110" s="23">
        <f t="shared" si="30"/>
        <v>200</v>
      </c>
      <c r="K110" s="24">
        <f>O110+20</f>
        <v>165</v>
      </c>
      <c r="L110" s="24">
        <f t="shared" si="32"/>
        <v>6.6</v>
      </c>
      <c r="M110" s="24"/>
      <c r="N110" s="155"/>
      <c r="O110" s="68">
        <v>145</v>
      </c>
      <c r="P110" s="26">
        <f t="shared" si="15"/>
        <v>5.8</v>
      </c>
      <c r="Q110" s="26"/>
      <c r="R110" s="27"/>
      <c r="S110" s="28"/>
      <c r="T110" s="29"/>
    </row>
    <row r="111" spans="1:20" ht="24" customHeight="1">
      <c r="A111" s="71" t="s">
        <v>193</v>
      </c>
      <c r="B111" s="71" t="s">
        <v>194</v>
      </c>
      <c r="C111" s="216" t="s">
        <v>210</v>
      </c>
      <c r="D111" s="217"/>
      <c r="E111" s="22">
        <f t="shared" si="16"/>
        <v>5.4</v>
      </c>
      <c r="F111" s="22">
        <f t="shared" si="17"/>
        <v>5.2</v>
      </c>
      <c r="G111" s="22">
        <f>O111+10</f>
        <v>135</v>
      </c>
      <c r="H111" s="22">
        <f>O111+5</f>
        <v>130</v>
      </c>
      <c r="I111" s="23">
        <f t="shared" si="31"/>
        <v>7.2</v>
      </c>
      <c r="J111" s="23">
        <f t="shared" si="30"/>
        <v>180</v>
      </c>
      <c r="K111" s="24">
        <f>O111+20</f>
        <v>145</v>
      </c>
      <c r="L111" s="24">
        <f t="shared" si="32"/>
        <v>5.8</v>
      </c>
      <c r="M111" s="24"/>
      <c r="N111" s="155"/>
      <c r="O111" s="68">
        <v>125</v>
      </c>
      <c r="P111" s="26">
        <f t="shared" si="15"/>
        <v>5</v>
      </c>
      <c r="Q111" s="26"/>
      <c r="R111" s="27"/>
      <c r="S111" s="28"/>
      <c r="T111" s="29"/>
    </row>
    <row r="112" spans="1:20" ht="12.75">
      <c r="A112" s="71"/>
      <c r="B112" s="71"/>
      <c r="C112" s="244" t="s">
        <v>120</v>
      </c>
      <c r="D112" s="217"/>
      <c r="E112" s="22">
        <f t="shared" si="16"/>
        <v>0</v>
      </c>
      <c r="F112" s="22">
        <f t="shared" si="17"/>
        <v>0</v>
      </c>
      <c r="G112" s="22"/>
      <c r="H112" s="22"/>
      <c r="I112" s="22"/>
      <c r="J112" s="22"/>
      <c r="K112" s="22"/>
      <c r="L112" s="22"/>
      <c r="M112" s="22"/>
      <c r="N112" s="155"/>
      <c r="O112" s="146"/>
      <c r="P112" s="22"/>
      <c r="Q112" s="22"/>
      <c r="R112" s="55"/>
      <c r="S112" s="56"/>
      <c r="T112" s="22"/>
    </row>
    <row r="113" spans="1:20" ht="12.75">
      <c r="A113" s="71" t="s">
        <v>193</v>
      </c>
      <c r="B113" s="71" t="s">
        <v>194</v>
      </c>
      <c r="C113" s="216" t="s">
        <v>128</v>
      </c>
      <c r="D113" s="217"/>
      <c r="E113" s="22">
        <f t="shared" si="16"/>
        <v>2.4</v>
      </c>
      <c r="F113" s="22">
        <f t="shared" si="17"/>
        <v>2.2</v>
      </c>
      <c r="G113" s="22">
        <f>O113+10</f>
        <v>60</v>
      </c>
      <c r="H113" s="22">
        <f>O113+5</f>
        <v>55</v>
      </c>
      <c r="I113" s="23">
        <f>J113/25</f>
        <v>4.2</v>
      </c>
      <c r="J113" s="23">
        <f aca="true" t="shared" si="33" ref="J113:J123">G113+45</f>
        <v>105</v>
      </c>
      <c r="K113" s="24">
        <f>O113+20</f>
        <v>70</v>
      </c>
      <c r="L113" s="24">
        <f>K113/25</f>
        <v>2.8</v>
      </c>
      <c r="M113" s="24"/>
      <c r="N113" s="155"/>
      <c r="O113" s="68">
        <v>50</v>
      </c>
      <c r="P113" s="26">
        <f t="shared" si="15"/>
        <v>2</v>
      </c>
      <c r="Q113" s="26"/>
      <c r="R113" s="27"/>
      <c r="S113" s="28"/>
      <c r="T113" s="29"/>
    </row>
    <row r="114" spans="1:20" ht="12.75">
      <c r="A114" s="71" t="s">
        <v>193</v>
      </c>
      <c r="B114" s="71" t="s">
        <v>193</v>
      </c>
      <c r="C114" s="216" t="s">
        <v>121</v>
      </c>
      <c r="D114" s="217"/>
      <c r="E114" s="22">
        <f t="shared" si="16"/>
        <v>2.4</v>
      </c>
      <c r="F114" s="22">
        <f t="shared" si="17"/>
        <v>2.2</v>
      </c>
      <c r="G114" s="22">
        <f>O114+0</f>
        <v>60</v>
      </c>
      <c r="H114" s="22">
        <f>O114-5</f>
        <v>55</v>
      </c>
      <c r="I114" s="23">
        <f aca="true" t="shared" si="34" ref="I114:I123">J114/25</f>
        <v>4.2</v>
      </c>
      <c r="J114" s="23">
        <f t="shared" si="33"/>
        <v>105</v>
      </c>
      <c r="K114" s="24">
        <f>O114+0</f>
        <v>60</v>
      </c>
      <c r="L114" s="24">
        <f aca="true" t="shared" si="35" ref="L114:L123">K114/25</f>
        <v>2.4</v>
      </c>
      <c r="M114" s="24"/>
      <c r="N114" s="155"/>
      <c r="O114" s="68">
        <v>60</v>
      </c>
      <c r="P114" s="26">
        <f t="shared" si="15"/>
        <v>2.4</v>
      </c>
      <c r="Q114" s="26"/>
      <c r="R114" s="27"/>
      <c r="S114" s="28"/>
      <c r="T114" s="29"/>
    </row>
    <row r="115" spans="1:20" ht="12.75">
      <c r="A115" s="71" t="s">
        <v>193</v>
      </c>
      <c r="B115" s="71" t="s">
        <v>193</v>
      </c>
      <c r="C115" s="216" t="s">
        <v>122</v>
      </c>
      <c r="D115" s="217"/>
      <c r="E115" s="22">
        <f t="shared" si="16"/>
        <v>2.4</v>
      </c>
      <c r="F115" s="22">
        <f t="shared" si="17"/>
        <v>2.2</v>
      </c>
      <c r="G115" s="22">
        <f>O115+0</f>
        <v>60</v>
      </c>
      <c r="H115" s="22">
        <f>O115-5</f>
        <v>55</v>
      </c>
      <c r="I115" s="23">
        <f t="shared" si="34"/>
        <v>4.2</v>
      </c>
      <c r="J115" s="23">
        <f t="shared" si="33"/>
        <v>105</v>
      </c>
      <c r="K115" s="24">
        <f>O115+0</f>
        <v>60</v>
      </c>
      <c r="L115" s="24">
        <f t="shared" si="35"/>
        <v>2.4</v>
      </c>
      <c r="M115" s="24"/>
      <c r="N115" s="155"/>
      <c r="O115" s="68">
        <v>60</v>
      </c>
      <c r="P115" s="26">
        <f t="shared" si="15"/>
        <v>2.4</v>
      </c>
      <c r="Q115" s="26"/>
      <c r="R115" s="27"/>
      <c r="S115" s="28"/>
      <c r="T115" s="29"/>
    </row>
    <row r="116" spans="1:20" ht="12.75">
      <c r="A116" s="71" t="s">
        <v>193</v>
      </c>
      <c r="B116" s="71" t="s">
        <v>193</v>
      </c>
      <c r="C116" s="216" t="s">
        <v>123</v>
      </c>
      <c r="D116" s="217"/>
      <c r="E116" s="22">
        <f t="shared" si="16"/>
        <v>2.4</v>
      </c>
      <c r="F116" s="22">
        <f t="shared" si="17"/>
        <v>2.2</v>
      </c>
      <c r="G116" s="22">
        <f>O116+0</f>
        <v>60</v>
      </c>
      <c r="H116" s="22">
        <f>O116-5</f>
        <v>55</v>
      </c>
      <c r="I116" s="23">
        <f t="shared" si="34"/>
        <v>4.2</v>
      </c>
      <c r="J116" s="23">
        <f t="shared" si="33"/>
        <v>105</v>
      </c>
      <c r="K116" s="24">
        <f>O116+0</f>
        <v>60</v>
      </c>
      <c r="L116" s="24">
        <f t="shared" si="35"/>
        <v>2.4</v>
      </c>
      <c r="M116" s="24"/>
      <c r="N116" s="155"/>
      <c r="O116" s="68">
        <v>60</v>
      </c>
      <c r="P116" s="26">
        <f t="shared" si="15"/>
        <v>2.4</v>
      </c>
      <c r="Q116" s="26"/>
      <c r="R116" s="27"/>
      <c r="S116" s="28"/>
      <c r="T116" s="29"/>
    </row>
    <row r="117" spans="1:20" ht="12.75">
      <c r="A117" s="71" t="s">
        <v>193</v>
      </c>
      <c r="B117" s="71" t="s">
        <v>194</v>
      </c>
      <c r="C117" s="216" t="s">
        <v>211</v>
      </c>
      <c r="D117" s="217"/>
      <c r="E117" s="22">
        <f t="shared" si="16"/>
        <v>4.8</v>
      </c>
      <c r="F117" s="22">
        <f t="shared" si="17"/>
        <v>4.6</v>
      </c>
      <c r="G117" s="22">
        <f aca="true" t="shared" si="36" ref="G117:G123">O117+10</f>
        <v>120</v>
      </c>
      <c r="H117" s="22">
        <f aca="true" t="shared" si="37" ref="H117:H123">O117+5</f>
        <v>115</v>
      </c>
      <c r="I117" s="23">
        <f t="shared" si="34"/>
        <v>6.6</v>
      </c>
      <c r="J117" s="23">
        <f t="shared" si="33"/>
        <v>165</v>
      </c>
      <c r="K117" s="24">
        <f aca="true" t="shared" si="38" ref="K117:K123">O117+20</f>
        <v>130</v>
      </c>
      <c r="L117" s="24">
        <f t="shared" si="35"/>
        <v>5.2</v>
      </c>
      <c r="M117" s="24"/>
      <c r="N117" s="155"/>
      <c r="O117" s="68">
        <v>110</v>
      </c>
      <c r="P117" s="26">
        <f t="shared" si="15"/>
        <v>4.4</v>
      </c>
      <c r="Q117" s="26"/>
      <c r="R117" s="27"/>
      <c r="S117" s="28"/>
      <c r="T117" s="29"/>
    </row>
    <row r="118" spans="1:20" ht="12.75">
      <c r="A118" s="71" t="s">
        <v>193</v>
      </c>
      <c r="B118" s="71" t="s">
        <v>194</v>
      </c>
      <c r="C118" s="216" t="s">
        <v>124</v>
      </c>
      <c r="D118" s="217"/>
      <c r="E118" s="22">
        <f t="shared" si="16"/>
        <v>3.2</v>
      </c>
      <c r="F118" s="22">
        <f t="shared" si="17"/>
        <v>3</v>
      </c>
      <c r="G118" s="22">
        <f t="shared" si="36"/>
        <v>80</v>
      </c>
      <c r="H118" s="22">
        <f t="shared" si="37"/>
        <v>75</v>
      </c>
      <c r="I118" s="23">
        <f t="shared" si="34"/>
        <v>5</v>
      </c>
      <c r="J118" s="23">
        <f t="shared" si="33"/>
        <v>125</v>
      </c>
      <c r="K118" s="24">
        <f t="shared" si="38"/>
        <v>90</v>
      </c>
      <c r="L118" s="24">
        <f t="shared" si="35"/>
        <v>3.6</v>
      </c>
      <c r="M118" s="24"/>
      <c r="N118" s="155"/>
      <c r="O118" s="68">
        <v>70</v>
      </c>
      <c r="P118" s="26">
        <f t="shared" si="15"/>
        <v>2.8</v>
      </c>
      <c r="Q118" s="26"/>
      <c r="R118" s="27"/>
      <c r="S118" s="28"/>
      <c r="T118" s="29"/>
    </row>
    <row r="119" spans="1:20" ht="12.75">
      <c r="A119" s="71" t="s">
        <v>193</v>
      </c>
      <c r="B119" s="71" t="s">
        <v>194</v>
      </c>
      <c r="C119" s="216" t="s">
        <v>125</v>
      </c>
      <c r="D119" s="217"/>
      <c r="E119" s="22">
        <f t="shared" si="16"/>
        <v>3.2</v>
      </c>
      <c r="F119" s="22">
        <f t="shared" si="17"/>
        <v>3</v>
      </c>
      <c r="G119" s="22">
        <f t="shared" si="36"/>
        <v>80</v>
      </c>
      <c r="H119" s="22">
        <f t="shared" si="37"/>
        <v>75</v>
      </c>
      <c r="I119" s="23">
        <f t="shared" si="34"/>
        <v>5</v>
      </c>
      <c r="J119" s="23">
        <f t="shared" si="33"/>
        <v>125</v>
      </c>
      <c r="K119" s="24">
        <f t="shared" si="38"/>
        <v>90</v>
      </c>
      <c r="L119" s="24">
        <f t="shared" si="35"/>
        <v>3.6</v>
      </c>
      <c r="M119" s="24"/>
      <c r="N119" s="155"/>
      <c r="O119" s="68">
        <v>70</v>
      </c>
      <c r="P119" s="26">
        <f t="shared" si="15"/>
        <v>2.8</v>
      </c>
      <c r="Q119" s="26"/>
      <c r="R119" s="27"/>
      <c r="S119" s="28"/>
      <c r="T119" s="29"/>
    </row>
    <row r="120" spans="1:20" ht="24.75" customHeight="1">
      <c r="A120" s="71" t="s">
        <v>193</v>
      </c>
      <c r="B120" s="71" t="s">
        <v>194</v>
      </c>
      <c r="C120" s="216" t="s">
        <v>212</v>
      </c>
      <c r="D120" s="217"/>
      <c r="E120" s="22">
        <f t="shared" si="16"/>
        <v>3.8</v>
      </c>
      <c r="F120" s="22">
        <f t="shared" si="17"/>
        <v>3.6</v>
      </c>
      <c r="G120" s="22">
        <f t="shared" si="36"/>
        <v>95</v>
      </c>
      <c r="H120" s="22">
        <f t="shared" si="37"/>
        <v>90</v>
      </c>
      <c r="I120" s="23">
        <f t="shared" si="34"/>
        <v>5.6</v>
      </c>
      <c r="J120" s="23">
        <f t="shared" si="33"/>
        <v>140</v>
      </c>
      <c r="K120" s="24">
        <f t="shared" si="38"/>
        <v>105</v>
      </c>
      <c r="L120" s="24">
        <f t="shared" si="35"/>
        <v>4.2</v>
      </c>
      <c r="M120" s="24"/>
      <c r="N120" s="155"/>
      <c r="O120" s="68">
        <v>85</v>
      </c>
      <c r="P120" s="26">
        <f t="shared" si="15"/>
        <v>3.4</v>
      </c>
      <c r="Q120" s="26"/>
      <c r="R120" s="27"/>
      <c r="S120" s="28"/>
      <c r="T120" s="29"/>
    </row>
    <row r="121" spans="1:20" ht="24.75" customHeight="1">
      <c r="A121" s="71" t="s">
        <v>193</v>
      </c>
      <c r="B121" s="71" t="s">
        <v>194</v>
      </c>
      <c r="C121" s="216" t="s">
        <v>213</v>
      </c>
      <c r="D121" s="217"/>
      <c r="E121" s="22">
        <f t="shared" si="16"/>
        <v>3.8</v>
      </c>
      <c r="F121" s="22">
        <f t="shared" si="17"/>
        <v>3.6</v>
      </c>
      <c r="G121" s="22">
        <f t="shared" si="36"/>
        <v>95</v>
      </c>
      <c r="H121" s="22">
        <f t="shared" si="37"/>
        <v>90</v>
      </c>
      <c r="I121" s="23">
        <f t="shared" si="34"/>
        <v>5.6</v>
      </c>
      <c r="J121" s="23">
        <f t="shared" si="33"/>
        <v>140</v>
      </c>
      <c r="K121" s="24">
        <f t="shared" si="38"/>
        <v>105</v>
      </c>
      <c r="L121" s="24">
        <f t="shared" si="35"/>
        <v>4.2</v>
      </c>
      <c r="M121" s="24"/>
      <c r="N121" s="155"/>
      <c r="O121" s="68">
        <v>85</v>
      </c>
      <c r="P121" s="26">
        <f t="shared" si="15"/>
        <v>3.4</v>
      </c>
      <c r="Q121" s="26"/>
      <c r="R121" s="27"/>
      <c r="S121" s="28"/>
      <c r="T121" s="29"/>
    </row>
    <row r="122" spans="1:20" ht="12.75">
      <c r="A122" s="71" t="s">
        <v>193</v>
      </c>
      <c r="B122" s="71" t="s">
        <v>194</v>
      </c>
      <c r="C122" s="216" t="s">
        <v>126</v>
      </c>
      <c r="D122" s="217"/>
      <c r="E122" s="22">
        <f t="shared" si="16"/>
        <v>3</v>
      </c>
      <c r="F122" s="22">
        <f t="shared" si="17"/>
        <v>2.8</v>
      </c>
      <c r="G122" s="22">
        <f t="shared" si="36"/>
        <v>75</v>
      </c>
      <c r="H122" s="22">
        <f t="shared" si="37"/>
        <v>70</v>
      </c>
      <c r="I122" s="23">
        <f t="shared" si="34"/>
        <v>4.8</v>
      </c>
      <c r="J122" s="23">
        <f t="shared" si="33"/>
        <v>120</v>
      </c>
      <c r="K122" s="24">
        <f t="shared" si="38"/>
        <v>85</v>
      </c>
      <c r="L122" s="24">
        <f t="shared" si="35"/>
        <v>3.4</v>
      </c>
      <c r="M122" s="24"/>
      <c r="N122" s="155"/>
      <c r="O122" s="68">
        <v>65</v>
      </c>
      <c r="P122" s="26">
        <f t="shared" si="15"/>
        <v>2.6</v>
      </c>
      <c r="Q122" s="26"/>
      <c r="R122" s="27"/>
      <c r="S122" s="28"/>
      <c r="T122" s="29"/>
    </row>
    <row r="123" spans="1:20" ht="12.75">
      <c r="A123" s="71" t="s">
        <v>193</v>
      </c>
      <c r="B123" s="71" t="s">
        <v>194</v>
      </c>
      <c r="C123" s="216" t="s">
        <v>127</v>
      </c>
      <c r="D123" s="217"/>
      <c r="E123" s="22">
        <f t="shared" si="16"/>
        <v>4.2</v>
      </c>
      <c r="F123" s="22">
        <f t="shared" si="17"/>
        <v>4</v>
      </c>
      <c r="G123" s="22">
        <f t="shared" si="36"/>
        <v>105</v>
      </c>
      <c r="H123" s="22">
        <f t="shared" si="37"/>
        <v>100</v>
      </c>
      <c r="I123" s="23">
        <f t="shared" si="34"/>
        <v>6</v>
      </c>
      <c r="J123" s="23">
        <f t="shared" si="33"/>
        <v>150</v>
      </c>
      <c r="K123" s="24">
        <f t="shared" si="38"/>
        <v>115</v>
      </c>
      <c r="L123" s="24">
        <f t="shared" si="35"/>
        <v>4.6</v>
      </c>
      <c r="M123" s="24"/>
      <c r="N123" s="155"/>
      <c r="O123" s="68">
        <v>95</v>
      </c>
      <c r="P123" s="26">
        <f t="shared" si="15"/>
        <v>3.8</v>
      </c>
      <c r="Q123" s="26"/>
      <c r="R123" s="27"/>
      <c r="S123" s="28"/>
      <c r="T123" s="29"/>
    </row>
    <row r="124" spans="1:20" ht="12.75">
      <c r="A124" s="71"/>
      <c r="B124" s="71"/>
      <c r="C124" s="244" t="s">
        <v>129</v>
      </c>
      <c r="D124" s="217"/>
      <c r="E124" s="22">
        <f t="shared" si="16"/>
        <v>0</v>
      </c>
      <c r="F124" s="22">
        <f t="shared" si="17"/>
        <v>0</v>
      </c>
      <c r="G124" s="22"/>
      <c r="H124" s="22"/>
      <c r="I124" s="22"/>
      <c r="J124" s="22"/>
      <c r="K124" s="22"/>
      <c r="L124" s="22"/>
      <c r="M124" s="22"/>
      <c r="N124" s="155"/>
      <c r="O124" s="146"/>
      <c r="P124" s="22"/>
      <c r="Q124" s="22"/>
      <c r="R124" s="55"/>
      <c r="S124" s="56"/>
      <c r="T124" s="22"/>
    </row>
    <row r="125" spans="1:20" s="104" customFormat="1" ht="12.75">
      <c r="A125" s="93" t="s">
        <v>194</v>
      </c>
      <c r="B125" s="94" t="s">
        <v>193</v>
      </c>
      <c r="C125" s="257" t="s">
        <v>130</v>
      </c>
      <c r="D125" s="258"/>
      <c r="E125" s="96">
        <f t="shared" si="16"/>
        <v>3.2</v>
      </c>
      <c r="F125" s="96">
        <f t="shared" si="17"/>
        <v>3.2</v>
      </c>
      <c r="G125" s="96">
        <f>O125+0</f>
        <v>80</v>
      </c>
      <c r="H125" s="96">
        <f>O125+0</f>
        <v>80</v>
      </c>
      <c r="I125" s="97">
        <f>J125/25</f>
        <v>4</v>
      </c>
      <c r="J125" s="97">
        <f>O125+20</f>
        <v>100</v>
      </c>
      <c r="K125" s="98">
        <f>O125+0</f>
        <v>80</v>
      </c>
      <c r="L125" s="98">
        <f>K125/25</f>
        <v>3.2</v>
      </c>
      <c r="M125" s="98"/>
      <c r="N125" s="157"/>
      <c r="O125" s="148">
        <v>80</v>
      </c>
      <c r="P125" s="100">
        <f t="shared" si="15"/>
        <v>3.2</v>
      </c>
      <c r="Q125" s="100"/>
      <c r="R125" s="101"/>
      <c r="S125" s="102"/>
      <c r="T125" s="103"/>
    </row>
    <row r="126" spans="1:20" ht="12.75">
      <c r="A126" s="83" t="s">
        <v>194</v>
      </c>
      <c r="B126" s="71" t="s">
        <v>193</v>
      </c>
      <c r="C126" s="216" t="s">
        <v>131</v>
      </c>
      <c r="D126" s="217"/>
      <c r="E126" s="22">
        <f t="shared" si="16"/>
        <v>2.4</v>
      </c>
      <c r="F126" s="22">
        <f t="shared" si="17"/>
        <v>2.2</v>
      </c>
      <c r="G126" s="22">
        <f>O126+0</f>
        <v>60</v>
      </c>
      <c r="H126" s="22">
        <f>O126-5</f>
        <v>55</v>
      </c>
      <c r="I126" s="23">
        <f aca="true" t="shared" si="39" ref="I126:I142">J126/25</f>
        <v>4.2</v>
      </c>
      <c r="J126" s="23">
        <f aca="true" t="shared" si="40" ref="J126:J142">G126+45</f>
        <v>105</v>
      </c>
      <c r="K126" s="24">
        <f>O126+0</f>
        <v>60</v>
      </c>
      <c r="L126" s="24">
        <f aca="true" t="shared" si="41" ref="L126:L142">K126/25</f>
        <v>2.4</v>
      </c>
      <c r="M126" s="24"/>
      <c r="N126" s="155"/>
      <c r="O126" s="68">
        <v>60</v>
      </c>
      <c r="P126" s="26">
        <f t="shared" si="15"/>
        <v>2.4</v>
      </c>
      <c r="Q126" s="26"/>
      <c r="R126" s="27"/>
      <c r="S126" s="28"/>
      <c r="T126" s="29"/>
    </row>
    <row r="127" spans="1:20" ht="12.75">
      <c r="A127" s="71" t="s">
        <v>193</v>
      </c>
      <c r="B127" s="71" t="s">
        <v>194</v>
      </c>
      <c r="C127" s="216" t="s">
        <v>144</v>
      </c>
      <c r="D127" s="218"/>
      <c r="E127" s="22">
        <f t="shared" si="16"/>
        <v>3.4</v>
      </c>
      <c r="F127" s="22">
        <f t="shared" si="17"/>
        <v>3.2</v>
      </c>
      <c r="G127" s="22">
        <f>O127+10</f>
        <v>85</v>
      </c>
      <c r="H127" s="22">
        <f>O127+5</f>
        <v>80</v>
      </c>
      <c r="I127" s="23">
        <f t="shared" si="39"/>
        <v>5.2</v>
      </c>
      <c r="J127" s="23">
        <f t="shared" si="40"/>
        <v>130</v>
      </c>
      <c r="K127" s="24">
        <f>O127+20</f>
        <v>95</v>
      </c>
      <c r="L127" s="24">
        <f t="shared" si="41"/>
        <v>3.8</v>
      </c>
      <c r="M127" s="24"/>
      <c r="N127" s="155"/>
      <c r="O127" s="68">
        <v>75</v>
      </c>
      <c r="P127" s="26">
        <f t="shared" si="15"/>
        <v>3</v>
      </c>
      <c r="Q127" s="26"/>
      <c r="R127" s="27"/>
      <c r="S127" s="28"/>
      <c r="T127" s="29"/>
    </row>
    <row r="128" spans="1:20" ht="12.75">
      <c r="A128" s="71" t="s">
        <v>193</v>
      </c>
      <c r="B128" s="71" t="s">
        <v>194</v>
      </c>
      <c r="C128" s="216" t="s">
        <v>214</v>
      </c>
      <c r="D128" s="245"/>
      <c r="E128" s="22">
        <f t="shared" si="16"/>
        <v>3.8</v>
      </c>
      <c r="F128" s="22">
        <f t="shared" si="17"/>
        <v>3.6</v>
      </c>
      <c r="G128" s="22">
        <f>O128+10</f>
        <v>95</v>
      </c>
      <c r="H128" s="22">
        <f>O128+5</f>
        <v>90</v>
      </c>
      <c r="I128" s="23">
        <f t="shared" si="39"/>
        <v>5.6</v>
      </c>
      <c r="J128" s="23">
        <f t="shared" si="40"/>
        <v>140</v>
      </c>
      <c r="K128" s="24">
        <f>O128+20</f>
        <v>105</v>
      </c>
      <c r="L128" s="24">
        <f t="shared" si="41"/>
        <v>4.2</v>
      </c>
      <c r="M128" s="24"/>
      <c r="N128" s="155"/>
      <c r="O128" s="68">
        <v>85</v>
      </c>
      <c r="P128" s="26">
        <f t="shared" si="15"/>
        <v>3.4</v>
      </c>
      <c r="Q128" s="26"/>
      <c r="R128" s="27"/>
      <c r="S128" s="28"/>
      <c r="T128" s="29"/>
    </row>
    <row r="129" spans="1:20" ht="12.75">
      <c r="A129" s="71" t="s">
        <v>193</v>
      </c>
      <c r="B129" s="71" t="s">
        <v>194</v>
      </c>
      <c r="C129" s="216" t="s">
        <v>132</v>
      </c>
      <c r="D129" s="245"/>
      <c r="E129" s="22">
        <f t="shared" si="16"/>
        <v>4.2</v>
      </c>
      <c r="F129" s="22">
        <f t="shared" si="17"/>
        <v>4</v>
      </c>
      <c r="G129" s="22">
        <f>O129+10</f>
        <v>105</v>
      </c>
      <c r="H129" s="22">
        <f>O129+5</f>
        <v>100</v>
      </c>
      <c r="I129" s="23">
        <f t="shared" si="39"/>
        <v>6</v>
      </c>
      <c r="J129" s="23">
        <f t="shared" si="40"/>
        <v>150</v>
      </c>
      <c r="K129" s="24">
        <f>O129+20</f>
        <v>115</v>
      </c>
      <c r="L129" s="24">
        <f t="shared" si="41"/>
        <v>4.6</v>
      </c>
      <c r="M129" s="24"/>
      <c r="N129" s="155"/>
      <c r="O129" s="68">
        <v>95</v>
      </c>
      <c r="P129" s="26">
        <f t="shared" si="15"/>
        <v>3.8</v>
      </c>
      <c r="Q129" s="26"/>
      <c r="R129" s="27"/>
      <c r="S129" s="28"/>
      <c r="T129" s="29"/>
    </row>
    <row r="130" spans="1:20" ht="12.75">
      <c r="A130" s="71" t="s">
        <v>193</v>
      </c>
      <c r="B130" s="71" t="s">
        <v>194</v>
      </c>
      <c r="C130" s="216" t="s">
        <v>133</v>
      </c>
      <c r="D130" s="245"/>
      <c r="E130" s="22">
        <f t="shared" si="16"/>
        <v>3</v>
      </c>
      <c r="F130" s="22">
        <f t="shared" si="17"/>
        <v>2.8</v>
      </c>
      <c r="G130" s="22">
        <f>O130+10</f>
        <v>75</v>
      </c>
      <c r="H130" s="22">
        <f>O130+5</f>
        <v>70</v>
      </c>
      <c r="I130" s="23">
        <f t="shared" si="39"/>
        <v>4.8</v>
      </c>
      <c r="J130" s="23">
        <f t="shared" si="40"/>
        <v>120</v>
      </c>
      <c r="K130" s="24">
        <f>O130+20</f>
        <v>85</v>
      </c>
      <c r="L130" s="24">
        <f t="shared" si="41"/>
        <v>3.4</v>
      </c>
      <c r="M130" s="24"/>
      <c r="N130" s="155"/>
      <c r="O130" s="68">
        <v>65</v>
      </c>
      <c r="P130" s="26">
        <f t="shared" si="15"/>
        <v>2.6</v>
      </c>
      <c r="Q130" s="26"/>
      <c r="R130" s="27"/>
      <c r="S130" s="28"/>
      <c r="T130" s="29"/>
    </row>
    <row r="131" spans="1:20" ht="12.75">
      <c r="A131" s="83" t="s">
        <v>194</v>
      </c>
      <c r="B131" s="71" t="s">
        <v>193</v>
      </c>
      <c r="C131" s="216" t="s">
        <v>134</v>
      </c>
      <c r="D131" s="217"/>
      <c r="E131" s="22">
        <f t="shared" si="16"/>
        <v>3.8</v>
      </c>
      <c r="F131" s="22">
        <f t="shared" si="17"/>
        <v>3.6</v>
      </c>
      <c r="G131" s="22">
        <f aca="true" t="shared" si="42" ref="G131:G142">O131+0</f>
        <v>95</v>
      </c>
      <c r="H131" s="22">
        <f aca="true" t="shared" si="43" ref="H131:H142">O131-5</f>
        <v>90</v>
      </c>
      <c r="I131" s="23">
        <f t="shared" si="39"/>
        <v>5.6</v>
      </c>
      <c r="J131" s="23">
        <f t="shared" si="40"/>
        <v>140</v>
      </c>
      <c r="K131" s="24">
        <f aca="true" t="shared" si="44" ref="K131:K142">O131+0</f>
        <v>95</v>
      </c>
      <c r="L131" s="24">
        <f t="shared" si="41"/>
        <v>3.8</v>
      </c>
      <c r="M131" s="24"/>
      <c r="N131" s="155"/>
      <c r="O131" s="68">
        <v>95</v>
      </c>
      <c r="P131" s="26">
        <f t="shared" si="15"/>
        <v>3.8</v>
      </c>
      <c r="Q131" s="26"/>
      <c r="R131" s="27"/>
      <c r="S131" s="28"/>
      <c r="T131" s="29"/>
    </row>
    <row r="132" spans="1:20" ht="12.75">
      <c r="A132" s="83" t="s">
        <v>194</v>
      </c>
      <c r="B132" s="71" t="s">
        <v>193</v>
      </c>
      <c r="C132" s="216" t="s">
        <v>135</v>
      </c>
      <c r="D132" s="218"/>
      <c r="E132" s="22">
        <f t="shared" si="16"/>
        <v>3.8</v>
      </c>
      <c r="F132" s="22">
        <f t="shared" si="17"/>
        <v>3.6</v>
      </c>
      <c r="G132" s="22">
        <f t="shared" si="42"/>
        <v>95</v>
      </c>
      <c r="H132" s="22">
        <f t="shared" si="43"/>
        <v>90</v>
      </c>
      <c r="I132" s="23">
        <f t="shared" si="39"/>
        <v>5.6</v>
      </c>
      <c r="J132" s="23">
        <f t="shared" si="40"/>
        <v>140</v>
      </c>
      <c r="K132" s="24">
        <f t="shared" si="44"/>
        <v>95</v>
      </c>
      <c r="L132" s="24">
        <f t="shared" si="41"/>
        <v>3.8</v>
      </c>
      <c r="M132" s="24"/>
      <c r="N132" s="155"/>
      <c r="O132" s="68">
        <v>95</v>
      </c>
      <c r="P132" s="26">
        <f t="shared" si="15"/>
        <v>3.8</v>
      </c>
      <c r="Q132" s="26"/>
      <c r="R132" s="27"/>
      <c r="S132" s="28"/>
      <c r="T132" s="29"/>
    </row>
    <row r="133" spans="1:20" ht="12.75">
      <c r="A133" s="83" t="s">
        <v>194</v>
      </c>
      <c r="B133" s="71" t="s">
        <v>193</v>
      </c>
      <c r="C133" s="216" t="s">
        <v>136</v>
      </c>
      <c r="D133" s="218"/>
      <c r="E133" s="22">
        <f t="shared" si="16"/>
        <v>3.8</v>
      </c>
      <c r="F133" s="22">
        <f t="shared" si="17"/>
        <v>3.6</v>
      </c>
      <c r="G133" s="22">
        <f t="shared" si="42"/>
        <v>95</v>
      </c>
      <c r="H133" s="22">
        <f t="shared" si="43"/>
        <v>90</v>
      </c>
      <c r="I133" s="23">
        <f t="shared" si="39"/>
        <v>5.6</v>
      </c>
      <c r="J133" s="23">
        <f t="shared" si="40"/>
        <v>140</v>
      </c>
      <c r="K133" s="24">
        <f t="shared" si="44"/>
        <v>95</v>
      </c>
      <c r="L133" s="24">
        <f t="shared" si="41"/>
        <v>3.8</v>
      </c>
      <c r="M133" s="24"/>
      <c r="N133" s="155"/>
      <c r="O133" s="68">
        <v>95</v>
      </c>
      <c r="P133" s="26">
        <f t="shared" si="15"/>
        <v>3.8</v>
      </c>
      <c r="Q133" s="26"/>
      <c r="R133" s="27"/>
      <c r="S133" s="28"/>
      <c r="T133" s="29"/>
    </row>
    <row r="134" spans="1:20" ht="12.75">
      <c r="A134" s="83" t="s">
        <v>194</v>
      </c>
      <c r="B134" s="71" t="s">
        <v>193</v>
      </c>
      <c r="C134" s="216" t="s">
        <v>137</v>
      </c>
      <c r="D134" s="218"/>
      <c r="E134" s="22">
        <f t="shared" si="16"/>
        <v>3.8</v>
      </c>
      <c r="F134" s="22">
        <f t="shared" si="17"/>
        <v>3.6</v>
      </c>
      <c r="G134" s="22">
        <f t="shared" si="42"/>
        <v>95</v>
      </c>
      <c r="H134" s="22">
        <f t="shared" si="43"/>
        <v>90</v>
      </c>
      <c r="I134" s="23">
        <f t="shared" si="39"/>
        <v>5.6</v>
      </c>
      <c r="J134" s="23">
        <f t="shared" si="40"/>
        <v>140</v>
      </c>
      <c r="K134" s="24">
        <f t="shared" si="44"/>
        <v>95</v>
      </c>
      <c r="L134" s="24">
        <f t="shared" si="41"/>
        <v>3.8</v>
      </c>
      <c r="M134" s="24"/>
      <c r="N134" s="155"/>
      <c r="O134" s="68">
        <v>95</v>
      </c>
      <c r="P134" s="26">
        <f t="shared" si="15"/>
        <v>3.8</v>
      </c>
      <c r="Q134" s="26"/>
      <c r="R134" s="27"/>
      <c r="S134" s="28"/>
      <c r="T134" s="29"/>
    </row>
    <row r="135" spans="1:20" ht="12.75">
      <c r="A135" s="83" t="s">
        <v>194</v>
      </c>
      <c r="B135" s="71" t="s">
        <v>193</v>
      </c>
      <c r="C135" s="216" t="s">
        <v>138</v>
      </c>
      <c r="D135" s="218"/>
      <c r="E135" s="22">
        <f t="shared" si="16"/>
        <v>3.8</v>
      </c>
      <c r="F135" s="22">
        <f t="shared" si="17"/>
        <v>3.6</v>
      </c>
      <c r="G135" s="22">
        <f t="shared" si="42"/>
        <v>95</v>
      </c>
      <c r="H135" s="22">
        <f t="shared" si="43"/>
        <v>90</v>
      </c>
      <c r="I135" s="23">
        <f t="shared" si="39"/>
        <v>5.6</v>
      </c>
      <c r="J135" s="23">
        <f t="shared" si="40"/>
        <v>140</v>
      </c>
      <c r="K135" s="24">
        <f t="shared" si="44"/>
        <v>95</v>
      </c>
      <c r="L135" s="24">
        <f t="shared" si="41"/>
        <v>3.8</v>
      </c>
      <c r="M135" s="24"/>
      <c r="N135" s="155"/>
      <c r="O135" s="68">
        <v>95</v>
      </c>
      <c r="P135" s="26">
        <f t="shared" si="15"/>
        <v>3.8</v>
      </c>
      <c r="Q135" s="26"/>
      <c r="R135" s="27"/>
      <c r="S135" s="28"/>
      <c r="T135" s="29"/>
    </row>
    <row r="136" spans="1:20" ht="12.75">
      <c r="A136" s="83" t="s">
        <v>194</v>
      </c>
      <c r="B136" s="71" t="s">
        <v>193</v>
      </c>
      <c r="C136" s="216" t="s">
        <v>139</v>
      </c>
      <c r="D136" s="218"/>
      <c r="E136" s="22">
        <f t="shared" si="16"/>
        <v>3.8</v>
      </c>
      <c r="F136" s="22">
        <f t="shared" si="17"/>
        <v>3.6</v>
      </c>
      <c r="G136" s="22">
        <f t="shared" si="42"/>
        <v>95</v>
      </c>
      <c r="H136" s="22">
        <f t="shared" si="43"/>
        <v>90</v>
      </c>
      <c r="I136" s="23">
        <f t="shared" si="39"/>
        <v>5.6</v>
      </c>
      <c r="J136" s="23">
        <f t="shared" si="40"/>
        <v>140</v>
      </c>
      <c r="K136" s="24">
        <f t="shared" si="44"/>
        <v>95</v>
      </c>
      <c r="L136" s="24">
        <f t="shared" si="41"/>
        <v>3.8</v>
      </c>
      <c r="M136" s="24"/>
      <c r="N136" s="155"/>
      <c r="O136" s="68">
        <v>95</v>
      </c>
      <c r="P136" s="26">
        <f aca="true" t="shared" si="45" ref="P136:P191">O136/25</f>
        <v>3.8</v>
      </c>
      <c r="Q136" s="26"/>
      <c r="R136" s="27"/>
      <c r="S136" s="28"/>
      <c r="T136" s="29"/>
    </row>
    <row r="137" spans="1:20" ht="12.75">
      <c r="A137" s="83" t="s">
        <v>194</v>
      </c>
      <c r="B137" s="71" t="s">
        <v>193</v>
      </c>
      <c r="C137" s="216" t="s">
        <v>140</v>
      </c>
      <c r="D137" s="218"/>
      <c r="E137" s="22">
        <f t="shared" si="16"/>
        <v>3</v>
      </c>
      <c r="F137" s="22">
        <f t="shared" si="17"/>
        <v>2.8</v>
      </c>
      <c r="G137" s="22">
        <f t="shared" si="42"/>
        <v>75</v>
      </c>
      <c r="H137" s="22">
        <f t="shared" si="43"/>
        <v>70</v>
      </c>
      <c r="I137" s="23">
        <f t="shared" si="39"/>
        <v>4.8</v>
      </c>
      <c r="J137" s="23">
        <f t="shared" si="40"/>
        <v>120</v>
      </c>
      <c r="K137" s="24">
        <f t="shared" si="44"/>
        <v>75</v>
      </c>
      <c r="L137" s="24">
        <f t="shared" si="41"/>
        <v>3</v>
      </c>
      <c r="M137" s="24"/>
      <c r="N137" s="155"/>
      <c r="O137" s="68">
        <v>75</v>
      </c>
      <c r="P137" s="26">
        <f t="shared" si="45"/>
        <v>3</v>
      </c>
      <c r="Q137" s="26"/>
      <c r="R137" s="27"/>
      <c r="S137" s="28"/>
      <c r="T137" s="29"/>
    </row>
    <row r="138" spans="1:20" ht="12.75">
      <c r="A138" s="83" t="s">
        <v>194</v>
      </c>
      <c r="B138" s="71" t="s">
        <v>193</v>
      </c>
      <c r="C138" s="216" t="s">
        <v>141</v>
      </c>
      <c r="D138" s="218"/>
      <c r="E138" s="22">
        <f t="shared" si="16"/>
        <v>3</v>
      </c>
      <c r="F138" s="22">
        <f t="shared" si="17"/>
        <v>2.8</v>
      </c>
      <c r="G138" s="22">
        <f t="shared" si="42"/>
        <v>75</v>
      </c>
      <c r="H138" s="22">
        <f t="shared" si="43"/>
        <v>70</v>
      </c>
      <c r="I138" s="23">
        <f t="shared" si="39"/>
        <v>4.8</v>
      </c>
      <c r="J138" s="23">
        <f t="shared" si="40"/>
        <v>120</v>
      </c>
      <c r="K138" s="24">
        <f t="shared" si="44"/>
        <v>75</v>
      </c>
      <c r="L138" s="24">
        <f t="shared" si="41"/>
        <v>3</v>
      </c>
      <c r="M138" s="24"/>
      <c r="N138" s="155"/>
      <c r="O138" s="68">
        <v>75</v>
      </c>
      <c r="P138" s="26">
        <f t="shared" si="45"/>
        <v>3</v>
      </c>
      <c r="Q138" s="26"/>
      <c r="R138" s="27"/>
      <c r="S138" s="28"/>
      <c r="T138" s="29"/>
    </row>
    <row r="139" spans="1:20" ht="12.75">
      <c r="A139" s="83" t="s">
        <v>194</v>
      </c>
      <c r="B139" s="71" t="s">
        <v>193</v>
      </c>
      <c r="C139" s="216" t="s">
        <v>142</v>
      </c>
      <c r="D139" s="218"/>
      <c r="E139" s="22">
        <f aca="true" t="shared" si="46" ref="E139:E191">G139/25</f>
        <v>3</v>
      </c>
      <c r="F139" s="22">
        <f aca="true" t="shared" si="47" ref="F139:F191">H139/25</f>
        <v>2.8</v>
      </c>
      <c r="G139" s="22">
        <f t="shared" si="42"/>
        <v>75</v>
      </c>
      <c r="H139" s="22">
        <f t="shared" si="43"/>
        <v>70</v>
      </c>
      <c r="I139" s="23">
        <f t="shared" si="39"/>
        <v>4.8</v>
      </c>
      <c r="J139" s="23">
        <f t="shared" si="40"/>
        <v>120</v>
      </c>
      <c r="K139" s="24">
        <f t="shared" si="44"/>
        <v>75</v>
      </c>
      <c r="L139" s="24">
        <f t="shared" si="41"/>
        <v>3</v>
      </c>
      <c r="M139" s="24"/>
      <c r="N139" s="155"/>
      <c r="O139" s="68">
        <v>75</v>
      </c>
      <c r="P139" s="26">
        <f t="shared" si="45"/>
        <v>3</v>
      </c>
      <c r="Q139" s="26"/>
      <c r="R139" s="27"/>
      <c r="S139" s="28"/>
      <c r="T139" s="29"/>
    </row>
    <row r="140" spans="1:20" ht="12.75">
      <c r="A140" s="83" t="s">
        <v>194</v>
      </c>
      <c r="B140" s="71" t="s">
        <v>193</v>
      </c>
      <c r="C140" s="216" t="s">
        <v>143</v>
      </c>
      <c r="D140" s="218"/>
      <c r="E140" s="22">
        <f t="shared" si="46"/>
        <v>3</v>
      </c>
      <c r="F140" s="22">
        <f t="shared" si="47"/>
        <v>2.8</v>
      </c>
      <c r="G140" s="22">
        <f t="shared" si="42"/>
        <v>75</v>
      </c>
      <c r="H140" s="22">
        <f t="shared" si="43"/>
        <v>70</v>
      </c>
      <c r="I140" s="23">
        <f t="shared" si="39"/>
        <v>4.8</v>
      </c>
      <c r="J140" s="23">
        <f t="shared" si="40"/>
        <v>120</v>
      </c>
      <c r="K140" s="24">
        <f t="shared" si="44"/>
        <v>75</v>
      </c>
      <c r="L140" s="24">
        <f t="shared" si="41"/>
        <v>3</v>
      </c>
      <c r="M140" s="24"/>
      <c r="N140" s="155"/>
      <c r="O140" s="68">
        <v>75</v>
      </c>
      <c r="P140" s="26">
        <f t="shared" si="45"/>
        <v>3</v>
      </c>
      <c r="Q140" s="26"/>
      <c r="R140" s="27"/>
      <c r="S140" s="28"/>
      <c r="T140" s="29"/>
    </row>
    <row r="141" spans="1:20" ht="12.75">
      <c r="A141" s="83" t="s">
        <v>194</v>
      </c>
      <c r="B141" s="71" t="s">
        <v>193</v>
      </c>
      <c r="C141" s="216" t="s">
        <v>145</v>
      </c>
      <c r="D141" s="217"/>
      <c r="E141" s="22">
        <f t="shared" si="46"/>
        <v>3</v>
      </c>
      <c r="F141" s="22">
        <f t="shared" si="47"/>
        <v>2.8</v>
      </c>
      <c r="G141" s="22">
        <f t="shared" si="42"/>
        <v>75</v>
      </c>
      <c r="H141" s="22">
        <f t="shared" si="43"/>
        <v>70</v>
      </c>
      <c r="I141" s="23">
        <f t="shared" si="39"/>
        <v>4.8</v>
      </c>
      <c r="J141" s="23">
        <f t="shared" si="40"/>
        <v>120</v>
      </c>
      <c r="K141" s="24">
        <f t="shared" si="44"/>
        <v>75</v>
      </c>
      <c r="L141" s="24">
        <f t="shared" si="41"/>
        <v>3</v>
      </c>
      <c r="M141" s="24"/>
      <c r="N141" s="155"/>
      <c r="O141" s="68">
        <v>75</v>
      </c>
      <c r="P141" s="26">
        <f t="shared" si="45"/>
        <v>3</v>
      </c>
      <c r="Q141" s="26"/>
      <c r="R141" s="27"/>
      <c r="S141" s="28"/>
      <c r="T141" s="29"/>
    </row>
    <row r="142" spans="1:20" ht="12.75">
      <c r="A142" s="83" t="s">
        <v>194</v>
      </c>
      <c r="B142" s="71" t="s">
        <v>193</v>
      </c>
      <c r="C142" s="216" t="s">
        <v>146</v>
      </c>
      <c r="D142" s="217"/>
      <c r="E142" s="22">
        <f t="shared" si="46"/>
        <v>3</v>
      </c>
      <c r="F142" s="22">
        <f t="shared" si="47"/>
        <v>2.8</v>
      </c>
      <c r="G142" s="22">
        <f t="shared" si="42"/>
        <v>75</v>
      </c>
      <c r="H142" s="22">
        <f t="shared" si="43"/>
        <v>70</v>
      </c>
      <c r="I142" s="23">
        <f t="shared" si="39"/>
        <v>4.8</v>
      </c>
      <c r="J142" s="23">
        <f t="shared" si="40"/>
        <v>120</v>
      </c>
      <c r="K142" s="24">
        <f t="shared" si="44"/>
        <v>75</v>
      </c>
      <c r="L142" s="24">
        <f t="shared" si="41"/>
        <v>3</v>
      </c>
      <c r="M142" s="24"/>
      <c r="N142" s="155"/>
      <c r="O142" s="68">
        <v>75</v>
      </c>
      <c r="P142" s="26">
        <f t="shared" si="45"/>
        <v>3</v>
      </c>
      <c r="Q142" s="26"/>
      <c r="R142" s="27"/>
      <c r="S142" s="28"/>
      <c r="T142" s="29"/>
    </row>
    <row r="143" spans="1:20" ht="12.75">
      <c r="A143" s="71"/>
      <c r="B143" s="71"/>
      <c r="C143" s="246" t="s">
        <v>147</v>
      </c>
      <c r="D143" s="217"/>
      <c r="E143" s="57"/>
      <c r="F143" s="57"/>
      <c r="G143" s="57"/>
      <c r="H143" s="57"/>
      <c r="I143" s="57"/>
      <c r="J143" s="57"/>
      <c r="K143" s="57"/>
      <c r="L143" s="57"/>
      <c r="M143" s="57"/>
      <c r="N143" s="155"/>
      <c r="O143" s="147"/>
      <c r="P143" s="57"/>
      <c r="Q143" s="57"/>
      <c r="R143" s="58"/>
      <c r="S143" s="59"/>
      <c r="T143" s="57"/>
    </row>
    <row r="144" spans="1:20" ht="12.75">
      <c r="A144" s="83" t="s">
        <v>194</v>
      </c>
      <c r="B144" s="71" t="s">
        <v>193</v>
      </c>
      <c r="C144" s="243" t="s">
        <v>148</v>
      </c>
      <c r="D144" s="217"/>
      <c r="E144" s="22">
        <f t="shared" si="46"/>
        <v>5.8</v>
      </c>
      <c r="F144" s="22">
        <f t="shared" si="47"/>
        <v>5.6</v>
      </c>
      <c r="G144" s="22">
        <f aca="true" t="shared" si="48" ref="G144:G149">O144+0</f>
        <v>145</v>
      </c>
      <c r="H144" s="22">
        <f>O144-5</f>
        <v>140</v>
      </c>
      <c r="I144" s="23">
        <f>J144/25</f>
        <v>7.6</v>
      </c>
      <c r="J144" s="23">
        <f>G144+45</f>
        <v>190</v>
      </c>
      <c r="K144" s="24">
        <f aca="true" t="shared" si="49" ref="K144:K149">O144+0</f>
        <v>145</v>
      </c>
      <c r="L144" s="24">
        <f>K144/25</f>
        <v>5.8</v>
      </c>
      <c r="M144" s="24"/>
      <c r="N144" s="155"/>
      <c r="O144" s="68">
        <v>145</v>
      </c>
      <c r="P144" s="26">
        <f t="shared" si="45"/>
        <v>5.8</v>
      </c>
      <c r="Q144" s="26"/>
      <c r="R144" s="27"/>
      <c r="S144" s="28"/>
      <c r="T144" s="29"/>
    </row>
    <row r="145" spans="1:20" s="104" customFormat="1" ht="12.75">
      <c r="A145" s="93" t="s">
        <v>194</v>
      </c>
      <c r="B145" s="94" t="s">
        <v>193</v>
      </c>
      <c r="C145" s="257" t="s">
        <v>205</v>
      </c>
      <c r="D145" s="258"/>
      <c r="E145" s="96">
        <f t="shared" si="46"/>
        <v>10.2</v>
      </c>
      <c r="F145" s="96">
        <f t="shared" si="47"/>
        <v>10.2</v>
      </c>
      <c r="G145" s="96">
        <f t="shared" si="48"/>
        <v>255</v>
      </c>
      <c r="H145" s="96">
        <f>O145+0</f>
        <v>255</v>
      </c>
      <c r="I145" s="97">
        <f aca="true" t="shared" si="50" ref="I145:I158">J145/25</f>
        <v>11</v>
      </c>
      <c r="J145" s="97">
        <f>O145+20</f>
        <v>275</v>
      </c>
      <c r="K145" s="98">
        <f t="shared" si="49"/>
        <v>255</v>
      </c>
      <c r="L145" s="98">
        <f aca="true" t="shared" si="51" ref="L145:L158">K145/25</f>
        <v>10.2</v>
      </c>
      <c r="M145" s="98"/>
      <c r="N145" s="157"/>
      <c r="O145" s="148">
        <v>255</v>
      </c>
      <c r="P145" s="100">
        <f t="shared" si="45"/>
        <v>10.2</v>
      </c>
      <c r="Q145" s="100"/>
      <c r="R145" s="101"/>
      <c r="S145" s="102"/>
      <c r="T145" s="103"/>
    </row>
    <row r="146" spans="1:20" ht="12.75">
      <c r="A146" s="83" t="s">
        <v>194</v>
      </c>
      <c r="B146" s="71" t="s">
        <v>193</v>
      </c>
      <c r="C146" s="216" t="s">
        <v>149</v>
      </c>
      <c r="D146" s="218"/>
      <c r="E146" s="22">
        <f t="shared" si="46"/>
        <v>13</v>
      </c>
      <c r="F146" s="22">
        <f t="shared" si="47"/>
        <v>12.8</v>
      </c>
      <c r="G146" s="22">
        <f t="shared" si="48"/>
        <v>325</v>
      </c>
      <c r="H146" s="22">
        <f>O146-5</f>
        <v>320</v>
      </c>
      <c r="I146" s="23">
        <f t="shared" si="50"/>
        <v>14.8</v>
      </c>
      <c r="J146" s="23">
        <f aca="true" t="shared" si="52" ref="J146:J151">G146+45</f>
        <v>370</v>
      </c>
      <c r="K146" s="24">
        <f t="shared" si="49"/>
        <v>325</v>
      </c>
      <c r="L146" s="24">
        <f t="shared" si="51"/>
        <v>13</v>
      </c>
      <c r="M146" s="24"/>
      <c r="N146" s="155"/>
      <c r="O146" s="68">
        <v>325</v>
      </c>
      <c r="P146" s="26">
        <f t="shared" si="45"/>
        <v>13</v>
      </c>
      <c r="Q146" s="26"/>
      <c r="R146" s="27"/>
      <c r="S146" s="28"/>
      <c r="T146" s="29"/>
    </row>
    <row r="147" spans="1:20" ht="12.75">
      <c r="A147" s="83" t="s">
        <v>194</v>
      </c>
      <c r="B147" s="71" t="s">
        <v>193</v>
      </c>
      <c r="C147" s="216" t="s">
        <v>150</v>
      </c>
      <c r="D147" s="217"/>
      <c r="E147" s="22">
        <f t="shared" si="46"/>
        <v>10.2</v>
      </c>
      <c r="F147" s="22">
        <f t="shared" si="47"/>
        <v>10</v>
      </c>
      <c r="G147" s="22">
        <f t="shared" si="48"/>
        <v>255</v>
      </c>
      <c r="H147" s="22">
        <f>O147-5</f>
        <v>250</v>
      </c>
      <c r="I147" s="23">
        <f t="shared" si="50"/>
        <v>12</v>
      </c>
      <c r="J147" s="23">
        <f t="shared" si="52"/>
        <v>300</v>
      </c>
      <c r="K147" s="24">
        <f t="shared" si="49"/>
        <v>255</v>
      </c>
      <c r="L147" s="24">
        <f t="shared" si="51"/>
        <v>10.2</v>
      </c>
      <c r="M147" s="24"/>
      <c r="N147" s="155"/>
      <c r="O147" s="68">
        <v>255</v>
      </c>
      <c r="P147" s="26">
        <f t="shared" si="45"/>
        <v>10.2</v>
      </c>
      <c r="Q147" s="26"/>
      <c r="R147" s="27"/>
      <c r="S147" s="28"/>
      <c r="T147" s="29"/>
    </row>
    <row r="148" spans="1:20" ht="12.75">
      <c r="A148" s="83" t="s">
        <v>194</v>
      </c>
      <c r="B148" s="71" t="s">
        <v>193</v>
      </c>
      <c r="C148" s="216" t="s">
        <v>151</v>
      </c>
      <c r="D148" s="217"/>
      <c r="E148" s="22">
        <f t="shared" si="46"/>
        <v>9</v>
      </c>
      <c r="F148" s="22">
        <f t="shared" si="47"/>
        <v>8.8</v>
      </c>
      <c r="G148" s="22">
        <f t="shared" si="48"/>
        <v>225</v>
      </c>
      <c r="H148" s="22">
        <f>O148-5</f>
        <v>220</v>
      </c>
      <c r="I148" s="23">
        <f t="shared" si="50"/>
        <v>10.8</v>
      </c>
      <c r="J148" s="23">
        <f t="shared" si="52"/>
        <v>270</v>
      </c>
      <c r="K148" s="24">
        <f t="shared" si="49"/>
        <v>225</v>
      </c>
      <c r="L148" s="24">
        <f t="shared" si="51"/>
        <v>9</v>
      </c>
      <c r="M148" s="24"/>
      <c r="N148" s="155"/>
      <c r="O148" s="68">
        <v>225</v>
      </c>
      <c r="P148" s="26">
        <f t="shared" si="45"/>
        <v>9</v>
      </c>
      <c r="Q148" s="26"/>
      <c r="R148" s="27"/>
      <c r="S148" s="28"/>
      <c r="T148" s="29"/>
    </row>
    <row r="149" spans="1:20" ht="12.75">
      <c r="A149" s="83" t="s">
        <v>194</v>
      </c>
      <c r="B149" s="71" t="s">
        <v>193</v>
      </c>
      <c r="C149" s="216" t="s">
        <v>152</v>
      </c>
      <c r="D149" s="218"/>
      <c r="E149" s="22">
        <f t="shared" si="46"/>
        <v>5.6</v>
      </c>
      <c r="F149" s="22">
        <f t="shared" si="47"/>
        <v>5.4</v>
      </c>
      <c r="G149" s="22">
        <f t="shared" si="48"/>
        <v>140</v>
      </c>
      <c r="H149" s="22">
        <f>O149-5</f>
        <v>135</v>
      </c>
      <c r="I149" s="23">
        <f t="shared" si="50"/>
        <v>7.4</v>
      </c>
      <c r="J149" s="23">
        <f t="shared" si="52"/>
        <v>185</v>
      </c>
      <c r="K149" s="24">
        <f t="shared" si="49"/>
        <v>140</v>
      </c>
      <c r="L149" s="24">
        <f t="shared" si="51"/>
        <v>5.6</v>
      </c>
      <c r="M149" s="24"/>
      <c r="N149" s="155"/>
      <c r="O149" s="68">
        <v>140</v>
      </c>
      <c r="P149" s="26">
        <f t="shared" si="45"/>
        <v>5.6</v>
      </c>
      <c r="Q149" s="26"/>
      <c r="R149" s="27"/>
      <c r="S149" s="28"/>
      <c r="T149" s="29"/>
    </row>
    <row r="150" spans="1:20" ht="12.75">
      <c r="A150" s="71" t="s">
        <v>193</v>
      </c>
      <c r="B150" s="71" t="s">
        <v>194</v>
      </c>
      <c r="C150" s="216" t="s">
        <v>215</v>
      </c>
      <c r="D150" s="217"/>
      <c r="E150" s="22">
        <f t="shared" si="46"/>
        <v>11.8</v>
      </c>
      <c r="F150" s="22">
        <f t="shared" si="47"/>
        <v>11.6</v>
      </c>
      <c r="G150" s="22">
        <f>O150+10</f>
        <v>295</v>
      </c>
      <c r="H150" s="22">
        <f>O150+5</f>
        <v>290</v>
      </c>
      <c r="I150" s="23">
        <f t="shared" si="50"/>
        <v>13.6</v>
      </c>
      <c r="J150" s="23">
        <f t="shared" si="52"/>
        <v>340</v>
      </c>
      <c r="K150" s="24">
        <f>O150+20</f>
        <v>305</v>
      </c>
      <c r="L150" s="24">
        <f t="shared" si="51"/>
        <v>12.2</v>
      </c>
      <c r="M150" s="24"/>
      <c r="N150" s="155"/>
      <c r="O150" s="68">
        <v>285</v>
      </c>
      <c r="P150" s="26">
        <f t="shared" si="45"/>
        <v>11.4</v>
      </c>
      <c r="Q150" s="26"/>
      <c r="R150" s="27"/>
      <c r="S150" s="28"/>
      <c r="T150" s="29"/>
    </row>
    <row r="151" spans="1:20" ht="12.75">
      <c r="A151" s="71" t="s">
        <v>193</v>
      </c>
      <c r="B151" s="71" t="s">
        <v>194</v>
      </c>
      <c r="C151" s="216" t="s">
        <v>216</v>
      </c>
      <c r="D151" s="217"/>
      <c r="E151" s="22">
        <f t="shared" si="46"/>
        <v>11.8</v>
      </c>
      <c r="F151" s="22">
        <f t="shared" si="47"/>
        <v>11.6</v>
      </c>
      <c r="G151" s="22">
        <f>O151+10</f>
        <v>295</v>
      </c>
      <c r="H151" s="22">
        <f>O151+5</f>
        <v>290</v>
      </c>
      <c r="I151" s="23">
        <f t="shared" si="50"/>
        <v>13.6</v>
      </c>
      <c r="J151" s="23">
        <f t="shared" si="52"/>
        <v>340</v>
      </c>
      <c r="K151" s="24">
        <f>O151+20</f>
        <v>305</v>
      </c>
      <c r="L151" s="24">
        <f t="shared" si="51"/>
        <v>12.2</v>
      </c>
      <c r="M151" s="24"/>
      <c r="N151" s="155"/>
      <c r="O151" s="68">
        <v>285</v>
      </c>
      <c r="P151" s="26">
        <f t="shared" si="45"/>
        <v>11.4</v>
      </c>
      <c r="Q151" s="26"/>
      <c r="R151" s="27"/>
      <c r="S151" s="28"/>
      <c r="T151" s="29"/>
    </row>
    <row r="152" spans="1:20" s="104" customFormat="1" ht="12.75">
      <c r="A152" s="93" t="s">
        <v>194</v>
      </c>
      <c r="B152" s="94" t="s">
        <v>193</v>
      </c>
      <c r="C152" s="257" t="s">
        <v>153</v>
      </c>
      <c r="D152" s="258"/>
      <c r="E152" s="96">
        <f t="shared" si="46"/>
        <v>12.6</v>
      </c>
      <c r="F152" s="96">
        <f t="shared" si="47"/>
        <v>12.6</v>
      </c>
      <c r="G152" s="96">
        <f aca="true" t="shared" si="53" ref="G152:G157">O152+0</f>
        <v>315</v>
      </c>
      <c r="H152" s="96">
        <f>O152+0</f>
        <v>315</v>
      </c>
      <c r="I152" s="97">
        <f t="shared" si="50"/>
        <v>13.4</v>
      </c>
      <c r="J152" s="97">
        <f>O152+20</f>
        <v>335</v>
      </c>
      <c r="K152" s="98">
        <f aca="true" t="shared" si="54" ref="K152:K157">O152+0</f>
        <v>315</v>
      </c>
      <c r="L152" s="98">
        <f t="shared" si="51"/>
        <v>12.6</v>
      </c>
      <c r="M152" s="98"/>
      <c r="N152" s="157"/>
      <c r="O152" s="148">
        <v>315</v>
      </c>
      <c r="P152" s="100">
        <f t="shared" si="45"/>
        <v>12.6</v>
      </c>
      <c r="Q152" s="100"/>
      <c r="R152" s="101"/>
      <c r="S152" s="102"/>
      <c r="T152" s="103"/>
    </row>
    <row r="153" spans="1:20" ht="12.75">
      <c r="A153" s="83" t="s">
        <v>194</v>
      </c>
      <c r="B153" s="71" t="s">
        <v>193</v>
      </c>
      <c r="C153" s="216" t="s">
        <v>154</v>
      </c>
      <c r="D153" s="217"/>
      <c r="E153" s="22">
        <f t="shared" si="46"/>
        <v>11.4</v>
      </c>
      <c r="F153" s="22">
        <f t="shared" si="47"/>
        <v>11.2</v>
      </c>
      <c r="G153" s="22">
        <f t="shared" si="53"/>
        <v>285</v>
      </c>
      <c r="H153" s="22">
        <f>O153-5</f>
        <v>280</v>
      </c>
      <c r="I153" s="23">
        <f t="shared" si="50"/>
        <v>13.2</v>
      </c>
      <c r="J153" s="23">
        <f>G153+45</f>
        <v>330</v>
      </c>
      <c r="K153" s="24">
        <f t="shared" si="54"/>
        <v>285</v>
      </c>
      <c r="L153" s="24">
        <f t="shared" si="51"/>
        <v>11.4</v>
      </c>
      <c r="M153" s="24"/>
      <c r="N153" s="155"/>
      <c r="O153" s="68">
        <v>285</v>
      </c>
      <c r="P153" s="26">
        <f t="shared" si="45"/>
        <v>11.4</v>
      </c>
      <c r="Q153" s="26"/>
      <c r="R153" s="27"/>
      <c r="S153" s="28"/>
      <c r="T153" s="29"/>
    </row>
    <row r="154" spans="1:20" s="104" customFormat="1" ht="12.75">
      <c r="A154" s="93" t="s">
        <v>194</v>
      </c>
      <c r="B154" s="94" t="s">
        <v>193</v>
      </c>
      <c r="C154" s="257" t="s">
        <v>155</v>
      </c>
      <c r="D154" s="258"/>
      <c r="E154" s="96">
        <f t="shared" si="46"/>
        <v>14.6</v>
      </c>
      <c r="F154" s="96">
        <f t="shared" si="47"/>
        <v>14.6</v>
      </c>
      <c r="G154" s="96">
        <f t="shared" si="53"/>
        <v>365</v>
      </c>
      <c r="H154" s="96">
        <f>O154+0</f>
        <v>365</v>
      </c>
      <c r="I154" s="97">
        <f t="shared" si="50"/>
        <v>15.4</v>
      </c>
      <c r="J154" s="97">
        <f>O154+20</f>
        <v>385</v>
      </c>
      <c r="K154" s="98">
        <f t="shared" si="54"/>
        <v>365</v>
      </c>
      <c r="L154" s="98">
        <f t="shared" si="51"/>
        <v>14.6</v>
      </c>
      <c r="M154" s="98"/>
      <c r="N154" s="157"/>
      <c r="O154" s="148">
        <v>365</v>
      </c>
      <c r="P154" s="100">
        <f t="shared" si="45"/>
        <v>14.6</v>
      </c>
      <c r="Q154" s="100"/>
      <c r="R154" s="101"/>
      <c r="S154" s="102"/>
      <c r="T154" s="103"/>
    </row>
    <row r="155" spans="1:20" s="104" customFormat="1" ht="12.75">
      <c r="A155" s="93" t="s">
        <v>194</v>
      </c>
      <c r="B155" s="94" t="s">
        <v>193</v>
      </c>
      <c r="C155" s="257" t="s">
        <v>156</v>
      </c>
      <c r="D155" s="258"/>
      <c r="E155" s="96">
        <f t="shared" si="46"/>
        <v>13.8</v>
      </c>
      <c r="F155" s="96">
        <f t="shared" si="47"/>
        <v>13.8</v>
      </c>
      <c r="G155" s="96">
        <f t="shared" si="53"/>
        <v>345</v>
      </c>
      <c r="H155" s="96">
        <f>O155+0</f>
        <v>345</v>
      </c>
      <c r="I155" s="97">
        <f t="shared" si="50"/>
        <v>14.6</v>
      </c>
      <c r="J155" s="97">
        <f>O155+20</f>
        <v>365</v>
      </c>
      <c r="K155" s="98">
        <f t="shared" si="54"/>
        <v>345</v>
      </c>
      <c r="L155" s="98">
        <f t="shared" si="51"/>
        <v>13.8</v>
      </c>
      <c r="M155" s="98"/>
      <c r="N155" s="157"/>
      <c r="O155" s="148">
        <v>345</v>
      </c>
      <c r="P155" s="100">
        <f t="shared" si="45"/>
        <v>13.8</v>
      </c>
      <c r="Q155" s="100"/>
      <c r="R155" s="101"/>
      <c r="S155" s="102"/>
      <c r="T155" s="103"/>
    </row>
    <row r="156" spans="1:20" ht="12.75">
      <c r="A156" s="83" t="s">
        <v>194</v>
      </c>
      <c r="B156" s="71" t="s">
        <v>193</v>
      </c>
      <c r="C156" s="216" t="s">
        <v>157</v>
      </c>
      <c r="D156" s="217"/>
      <c r="E156" s="22">
        <f t="shared" si="46"/>
        <v>11.8</v>
      </c>
      <c r="F156" s="22">
        <f t="shared" si="47"/>
        <v>11.6</v>
      </c>
      <c r="G156" s="22">
        <f t="shared" si="53"/>
        <v>295</v>
      </c>
      <c r="H156" s="22">
        <f>O156-5</f>
        <v>290</v>
      </c>
      <c r="I156" s="23">
        <f t="shared" si="50"/>
        <v>13.6</v>
      </c>
      <c r="J156" s="23">
        <f>G156+45</f>
        <v>340</v>
      </c>
      <c r="K156" s="24">
        <f t="shared" si="54"/>
        <v>295</v>
      </c>
      <c r="L156" s="24">
        <f t="shared" si="51"/>
        <v>11.8</v>
      </c>
      <c r="M156" s="24"/>
      <c r="N156" s="155"/>
      <c r="O156" s="68">
        <v>295</v>
      </c>
      <c r="P156" s="26">
        <f t="shared" si="45"/>
        <v>11.8</v>
      </c>
      <c r="Q156" s="26"/>
      <c r="R156" s="27"/>
      <c r="S156" s="28"/>
      <c r="T156" s="29"/>
    </row>
    <row r="157" spans="1:20" ht="12.75">
      <c r="A157" s="83" t="s">
        <v>194</v>
      </c>
      <c r="B157" s="71" t="s">
        <v>193</v>
      </c>
      <c r="C157" s="216" t="s">
        <v>158</v>
      </c>
      <c r="D157" s="217"/>
      <c r="E157" s="22">
        <f t="shared" si="46"/>
        <v>14.2</v>
      </c>
      <c r="F157" s="22">
        <f t="shared" si="47"/>
        <v>14</v>
      </c>
      <c r="G157" s="22">
        <f t="shared" si="53"/>
        <v>355</v>
      </c>
      <c r="H157" s="22">
        <f>O157-5</f>
        <v>350</v>
      </c>
      <c r="I157" s="23">
        <f t="shared" si="50"/>
        <v>16</v>
      </c>
      <c r="J157" s="23">
        <f>G157+45</f>
        <v>400</v>
      </c>
      <c r="K157" s="24">
        <f t="shared" si="54"/>
        <v>355</v>
      </c>
      <c r="L157" s="24">
        <f t="shared" si="51"/>
        <v>14.2</v>
      </c>
      <c r="M157" s="24"/>
      <c r="N157" s="155"/>
      <c r="O157" s="68">
        <v>355</v>
      </c>
      <c r="P157" s="26">
        <f t="shared" si="45"/>
        <v>14.2</v>
      </c>
      <c r="Q157" s="26"/>
      <c r="R157" s="27"/>
      <c r="S157" s="28"/>
      <c r="T157" s="29"/>
    </row>
    <row r="158" spans="1:20" ht="12.75">
      <c r="A158" s="71" t="s">
        <v>193</v>
      </c>
      <c r="B158" s="71" t="s">
        <v>194</v>
      </c>
      <c r="C158" s="216" t="s">
        <v>159</v>
      </c>
      <c r="D158" s="217"/>
      <c r="E158" s="22">
        <f t="shared" si="46"/>
        <v>5.8</v>
      </c>
      <c r="F158" s="22">
        <f t="shared" si="47"/>
        <v>5.6</v>
      </c>
      <c r="G158" s="22">
        <f>O158+10</f>
        <v>145</v>
      </c>
      <c r="H158" s="22">
        <f>O158+5</f>
        <v>140</v>
      </c>
      <c r="I158" s="23">
        <f t="shared" si="50"/>
        <v>7.6</v>
      </c>
      <c r="J158" s="23">
        <f>G158+45</f>
        <v>190</v>
      </c>
      <c r="K158" s="24">
        <f>O158+20</f>
        <v>155</v>
      </c>
      <c r="L158" s="24">
        <f t="shared" si="51"/>
        <v>6.2</v>
      </c>
      <c r="M158" s="24"/>
      <c r="N158" s="155"/>
      <c r="O158" s="68">
        <v>135</v>
      </c>
      <c r="P158" s="26">
        <f t="shared" si="45"/>
        <v>5.4</v>
      </c>
      <c r="Q158" s="26"/>
      <c r="R158" s="27"/>
      <c r="S158" s="28"/>
      <c r="T158" s="29"/>
    </row>
    <row r="159" spans="1:20" ht="12.75">
      <c r="A159" s="71"/>
      <c r="B159" s="71"/>
      <c r="C159" s="247" t="s">
        <v>160</v>
      </c>
      <c r="D159" s="217"/>
      <c r="E159" s="29"/>
      <c r="F159" s="29"/>
      <c r="G159" s="29"/>
      <c r="H159" s="29"/>
      <c r="I159" s="29"/>
      <c r="J159" s="29"/>
      <c r="K159" s="29"/>
      <c r="L159" s="29"/>
      <c r="M159" s="29"/>
      <c r="N159" s="155"/>
      <c r="O159" s="149"/>
      <c r="P159" s="29"/>
      <c r="Q159" s="29"/>
      <c r="R159" s="60"/>
      <c r="S159" s="61"/>
      <c r="T159" s="29"/>
    </row>
    <row r="160" spans="1:20" ht="12.75">
      <c r="A160" s="83" t="s">
        <v>193</v>
      </c>
      <c r="B160" s="71" t="s">
        <v>193</v>
      </c>
      <c r="C160" s="243" t="s">
        <v>161</v>
      </c>
      <c r="D160" s="217"/>
      <c r="E160" s="22">
        <f t="shared" si="46"/>
        <v>13</v>
      </c>
      <c r="F160" s="22">
        <f t="shared" si="47"/>
        <v>12.8</v>
      </c>
      <c r="G160" s="22">
        <f>O160+10</f>
        <v>325</v>
      </c>
      <c r="H160" s="22">
        <f>O160+5</f>
        <v>320</v>
      </c>
      <c r="I160" s="23">
        <f>J160/25</f>
        <v>14.8</v>
      </c>
      <c r="J160" s="23">
        <f>G160+45</f>
        <v>370</v>
      </c>
      <c r="K160" s="24">
        <f>O160+20</f>
        <v>335</v>
      </c>
      <c r="L160" s="24">
        <f>K160/25</f>
        <v>13.4</v>
      </c>
      <c r="M160" s="24"/>
      <c r="N160" s="155"/>
      <c r="O160" s="68">
        <v>315</v>
      </c>
      <c r="P160" s="26">
        <f t="shared" si="45"/>
        <v>12.6</v>
      </c>
      <c r="Q160" s="26"/>
      <c r="R160" s="27"/>
      <c r="S160" s="28"/>
      <c r="T160" s="29"/>
    </row>
    <row r="161" spans="1:20" ht="12.75">
      <c r="A161" s="71" t="s">
        <v>193</v>
      </c>
      <c r="B161" s="71" t="s">
        <v>194</v>
      </c>
      <c r="C161" s="216" t="s">
        <v>162</v>
      </c>
      <c r="D161" s="217"/>
      <c r="E161" s="22">
        <f t="shared" si="46"/>
        <v>5.8</v>
      </c>
      <c r="F161" s="22">
        <f t="shared" si="47"/>
        <v>5.6</v>
      </c>
      <c r="G161" s="22">
        <f>O161+10</f>
        <v>145</v>
      </c>
      <c r="H161" s="22">
        <f>O161+5</f>
        <v>140</v>
      </c>
      <c r="I161" s="23">
        <f>J161/25</f>
        <v>7.6</v>
      </c>
      <c r="J161" s="23">
        <f>G161+45</f>
        <v>190</v>
      </c>
      <c r="K161" s="24">
        <f>O161+20</f>
        <v>155</v>
      </c>
      <c r="L161" s="24">
        <f>K161/25</f>
        <v>6.2</v>
      </c>
      <c r="M161" s="24"/>
      <c r="N161" s="155"/>
      <c r="O161" s="68">
        <v>135</v>
      </c>
      <c r="P161" s="26">
        <f t="shared" si="45"/>
        <v>5.4</v>
      </c>
      <c r="Q161" s="26"/>
      <c r="R161" s="27"/>
      <c r="S161" s="28"/>
      <c r="T161" s="29"/>
    </row>
    <row r="162" spans="1:20" s="104" customFormat="1" ht="12.75">
      <c r="A162" s="94" t="s">
        <v>193</v>
      </c>
      <c r="B162" s="94" t="s">
        <v>194</v>
      </c>
      <c r="C162" s="257" t="s">
        <v>163</v>
      </c>
      <c r="D162" s="258"/>
      <c r="E162" s="96">
        <f t="shared" si="46"/>
        <v>9.8</v>
      </c>
      <c r="F162" s="96">
        <f t="shared" si="47"/>
        <v>9.8</v>
      </c>
      <c r="G162" s="96">
        <f>O162+0</f>
        <v>245</v>
      </c>
      <c r="H162" s="96">
        <f>O162+0</f>
        <v>245</v>
      </c>
      <c r="I162" s="97">
        <f>J162/25</f>
        <v>10.6</v>
      </c>
      <c r="J162" s="97">
        <f>O162+20</f>
        <v>265</v>
      </c>
      <c r="K162" s="98">
        <f>O162+0</f>
        <v>245</v>
      </c>
      <c r="L162" s="98">
        <f>K162/25</f>
        <v>9.8</v>
      </c>
      <c r="M162" s="98"/>
      <c r="N162" s="157"/>
      <c r="O162" s="148">
        <v>245</v>
      </c>
      <c r="P162" s="100">
        <f t="shared" si="45"/>
        <v>9.8</v>
      </c>
      <c r="Q162" s="100"/>
      <c r="R162" s="101"/>
      <c r="S162" s="102"/>
      <c r="T162" s="103"/>
    </row>
    <row r="163" spans="1:20" ht="12.75">
      <c r="A163" s="71"/>
      <c r="B163" s="71"/>
      <c r="C163" s="248" t="s">
        <v>164</v>
      </c>
      <c r="D163" s="217"/>
      <c r="E163" s="62"/>
      <c r="F163" s="62"/>
      <c r="G163" s="62"/>
      <c r="H163" s="62"/>
      <c r="I163" s="62"/>
      <c r="J163" s="62"/>
      <c r="K163" s="62"/>
      <c r="L163" s="62"/>
      <c r="M163" s="62"/>
      <c r="N163" s="155"/>
      <c r="O163" s="150"/>
      <c r="P163" s="62"/>
      <c r="Q163" s="62"/>
      <c r="R163" s="63"/>
      <c r="S163" s="64"/>
      <c r="T163" s="62"/>
    </row>
    <row r="164" spans="1:20" ht="12.75">
      <c r="A164" s="83" t="s">
        <v>194</v>
      </c>
      <c r="B164" s="71" t="s">
        <v>193</v>
      </c>
      <c r="C164" s="240" t="s">
        <v>165</v>
      </c>
      <c r="D164" s="217"/>
      <c r="E164" s="22">
        <f t="shared" si="46"/>
        <v>3.8</v>
      </c>
      <c r="F164" s="22">
        <f t="shared" si="47"/>
        <v>3.8</v>
      </c>
      <c r="G164" s="22">
        <f>O164+0</f>
        <v>95</v>
      </c>
      <c r="H164" s="22">
        <f>O164+0</f>
        <v>95</v>
      </c>
      <c r="I164" s="23">
        <f>J164/25</f>
        <v>4.6</v>
      </c>
      <c r="J164" s="23">
        <f>O164+20</f>
        <v>115</v>
      </c>
      <c r="K164" s="24">
        <f>O164+0</f>
        <v>95</v>
      </c>
      <c r="L164" s="24">
        <f>K164/25</f>
        <v>3.8</v>
      </c>
      <c r="M164" s="24"/>
      <c r="N164" s="155"/>
      <c r="O164" s="68">
        <v>95</v>
      </c>
      <c r="P164" s="26">
        <f t="shared" si="45"/>
        <v>3.8</v>
      </c>
      <c r="Q164" s="26"/>
      <c r="R164" s="101"/>
      <c r="S164" s="102"/>
      <c r="T164" s="103"/>
    </row>
    <row r="165" spans="1:20" ht="12.75">
      <c r="A165" s="71"/>
      <c r="B165" s="71"/>
      <c r="C165" s="249" t="s">
        <v>166</v>
      </c>
      <c r="D165" s="217"/>
      <c r="E165" s="43"/>
      <c r="F165" s="43"/>
      <c r="G165" s="43"/>
      <c r="H165" s="43"/>
      <c r="I165" s="43"/>
      <c r="J165" s="43"/>
      <c r="K165" s="43"/>
      <c r="L165" s="43"/>
      <c r="M165" s="43"/>
      <c r="N165" s="155"/>
      <c r="O165" s="141"/>
      <c r="P165" s="43"/>
      <c r="Q165" s="43"/>
      <c r="R165" s="44"/>
      <c r="S165" s="45"/>
      <c r="T165" s="43"/>
    </row>
    <row r="166" spans="1:20" ht="12.75">
      <c r="A166" s="71" t="s">
        <v>193</v>
      </c>
      <c r="B166" s="71" t="s">
        <v>194</v>
      </c>
      <c r="C166" s="216" t="s">
        <v>167</v>
      </c>
      <c r="D166" s="245"/>
      <c r="E166" s="22">
        <f t="shared" si="46"/>
        <v>5</v>
      </c>
      <c r="F166" s="22">
        <f t="shared" si="47"/>
        <v>4.8</v>
      </c>
      <c r="G166" s="22">
        <f>O166+10</f>
        <v>125</v>
      </c>
      <c r="H166" s="22">
        <f>O166+5</f>
        <v>120</v>
      </c>
      <c r="I166" s="23">
        <f aca="true" t="shared" si="55" ref="I166:I171">J166/25</f>
        <v>6.8</v>
      </c>
      <c r="J166" s="23">
        <f aca="true" t="shared" si="56" ref="J166:J171">G166+45</f>
        <v>170</v>
      </c>
      <c r="K166" s="24">
        <f>O166+20</f>
        <v>135</v>
      </c>
      <c r="L166" s="24">
        <f aca="true" t="shared" si="57" ref="L166:L171">K166/25</f>
        <v>5.4</v>
      </c>
      <c r="M166" s="24"/>
      <c r="N166" s="155"/>
      <c r="O166" s="68">
        <v>115</v>
      </c>
      <c r="P166" s="26">
        <f t="shared" si="45"/>
        <v>4.6</v>
      </c>
      <c r="Q166" s="26"/>
      <c r="R166" s="27"/>
      <c r="S166" s="28"/>
      <c r="T166" s="29"/>
    </row>
    <row r="167" spans="1:20" ht="12.75">
      <c r="A167" s="71" t="s">
        <v>193</v>
      </c>
      <c r="B167" s="71" t="s">
        <v>194</v>
      </c>
      <c r="C167" s="216" t="s">
        <v>168</v>
      </c>
      <c r="D167" s="245"/>
      <c r="E167" s="22">
        <f t="shared" si="46"/>
        <v>5</v>
      </c>
      <c r="F167" s="22">
        <f t="shared" si="47"/>
        <v>4.8</v>
      </c>
      <c r="G167" s="22">
        <f>O167+10</f>
        <v>125</v>
      </c>
      <c r="H167" s="22">
        <f>O167+5</f>
        <v>120</v>
      </c>
      <c r="I167" s="23">
        <f t="shared" si="55"/>
        <v>6.8</v>
      </c>
      <c r="J167" s="23">
        <f t="shared" si="56"/>
        <v>170</v>
      </c>
      <c r="K167" s="24">
        <f>O167+20</f>
        <v>135</v>
      </c>
      <c r="L167" s="24">
        <f t="shared" si="57"/>
        <v>5.4</v>
      </c>
      <c r="M167" s="24"/>
      <c r="N167" s="155"/>
      <c r="O167" s="68">
        <v>115</v>
      </c>
      <c r="P167" s="26">
        <f t="shared" si="45"/>
        <v>4.6</v>
      </c>
      <c r="Q167" s="26"/>
      <c r="R167" s="27"/>
      <c r="S167" s="28"/>
      <c r="T167" s="29"/>
    </row>
    <row r="168" spans="1:20" ht="12.75">
      <c r="A168" s="71" t="s">
        <v>193</v>
      </c>
      <c r="B168" s="71" t="s">
        <v>194</v>
      </c>
      <c r="C168" s="216" t="s">
        <v>169</v>
      </c>
      <c r="D168" s="245"/>
      <c r="E168" s="22">
        <f t="shared" si="46"/>
        <v>5</v>
      </c>
      <c r="F168" s="22">
        <f t="shared" si="47"/>
        <v>4.8</v>
      </c>
      <c r="G168" s="22">
        <f>O168+10</f>
        <v>125</v>
      </c>
      <c r="H168" s="22">
        <f>O168+5</f>
        <v>120</v>
      </c>
      <c r="I168" s="23">
        <f t="shared" si="55"/>
        <v>6.8</v>
      </c>
      <c r="J168" s="23">
        <f t="shared" si="56"/>
        <v>170</v>
      </c>
      <c r="K168" s="24">
        <f>O168+20</f>
        <v>135</v>
      </c>
      <c r="L168" s="24">
        <f t="shared" si="57"/>
        <v>5.4</v>
      </c>
      <c r="M168" s="24"/>
      <c r="N168" s="155"/>
      <c r="O168" s="68">
        <v>115</v>
      </c>
      <c r="P168" s="26">
        <f t="shared" si="45"/>
        <v>4.6</v>
      </c>
      <c r="Q168" s="26"/>
      <c r="R168" s="27"/>
      <c r="S168" s="28"/>
      <c r="T168" s="29"/>
    </row>
    <row r="169" spans="1:20" ht="12.75">
      <c r="A169" s="71" t="s">
        <v>193</v>
      </c>
      <c r="B169" s="71" t="s">
        <v>194</v>
      </c>
      <c r="C169" s="216" t="s">
        <v>170</v>
      </c>
      <c r="D169" s="217"/>
      <c r="E169" s="22">
        <f t="shared" si="46"/>
        <v>5</v>
      </c>
      <c r="F169" s="22">
        <f t="shared" si="47"/>
        <v>4.8</v>
      </c>
      <c r="G169" s="22">
        <f>O169+10</f>
        <v>125</v>
      </c>
      <c r="H169" s="22">
        <f>O169+5</f>
        <v>120</v>
      </c>
      <c r="I169" s="23">
        <f t="shared" si="55"/>
        <v>6.8</v>
      </c>
      <c r="J169" s="23">
        <f t="shared" si="56"/>
        <v>170</v>
      </c>
      <c r="K169" s="24">
        <f>O169+20</f>
        <v>135</v>
      </c>
      <c r="L169" s="24">
        <f t="shared" si="57"/>
        <v>5.4</v>
      </c>
      <c r="M169" s="24"/>
      <c r="N169" s="155"/>
      <c r="O169" s="68">
        <v>115</v>
      </c>
      <c r="P169" s="26">
        <f t="shared" si="45"/>
        <v>4.6</v>
      </c>
      <c r="Q169" s="26"/>
      <c r="R169" s="27"/>
      <c r="S169" s="28"/>
      <c r="T169" s="29"/>
    </row>
    <row r="170" spans="1:20" ht="12.75">
      <c r="A170" s="71" t="s">
        <v>193</v>
      </c>
      <c r="B170" s="71" t="s">
        <v>194</v>
      </c>
      <c r="C170" s="216" t="s">
        <v>171</v>
      </c>
      <c r="D170" s="217"/>
      <c r="E170" s="22">
        <f t="shared" si="46"/>
        <v>7</v>
      </c>
      <c r="F170" s="22">
        <f t="shared" si="47"/>
        <v>6.8</v>
      </c>
      <c r="G170" s="22">
        <f>O170+10</f>
        <v>175</v>
      </c>
      <c r="H170" s="22">
        <f>O170+5</f>
        <v>170</v>
      </c>
      <c r="I170" s="23">
        <f t="shared" si="55"/>
        <v>8.8</v>
      </c>
      <c r="J170" s="23">
        <f t="shared" si="56"/>
        <v>220</v>
      </c>
      <c r="K170" s="24">
        <f>O170+20</f>
        <v>185</v>
      </c>
      <c r="L170" s="24">
        <f t="shared" si="57"/>
        <v>7.4</v>
      </c>
      <c r="M170" s="24"/>
      <c r="N170" s="155"/>
      <c r="O170" s="68">
        <v>165</v>
      </c>
      <c r="P170" s="26">
        <f t="shared" si="45"/>
        <v>6.6</v>
      </c>
      <c r="Q170" s="26"/>
      <c r="R170" s="27"/>
      <c r="S170" s="28"/>
      <c r="T170" s="29"/>
    </row>
    <row r="171" spans="1:20" ht="12.75">
      <c r="A171" s="83" t="s">
        <v>194</v>
      </c>
      <c r="B171" s="71" t="s">
        <v>193</v>
      </c>
      <c r="C171" s="216" t="s">
        <v>172</v>
      </c>
      <c r="D171" s="217"/>
      <c r="E171" s="22">
        <f t="shared" si="46"/>
        <v>10.4</v>
      </c>
      <c r="F171" s="22">
        <f t="shared" si="47"/>
        <v>10.2</v>
      </c>
      <c r="G171" s="22">
        <f>O171+0</f>
        <v>260</v>
      </c>
      <c r="H171" s="22">
        <f>O171-5</f>
        <v>255</v>
      </c>
      <c r="I171" s="23">
        <f t="shared" si="55"/>
        <v>12.2</v>
      </c>
      <c r="J171" s="23">
        <f t="shared" si="56"/>
        <v>305</v>
      </c>
      <c r="K171" s="24">
        <f>O171+0</f>
        <v>260</v>
      </c>
      <c r="L171" s="24">
        <f t="shared" si="57"/>
        <v>10.4</v>
      </c>
      <c r="M171" s="24"/>
      <c r="N171" s="155"/>
      <c r="O171" s="68">
        <v>260</v>
      </c>
      <c r="P171" s="26">
        <f t="shared" si="45"/>
        <v>10.4</v>
      </c>
      <c r="Q171" s="26"/>
      <c r="R171" s="27"/>
      <c r="S171" s="28"/>
      <c r="T171" s="29"/>
    </row>
    <row r="172" spans="1:20" ht="12.75">
      <c r="A172" s="71"/>
      <c r="B172" s="71"/>
      <c r="C172" s="254" t="s">
        <v>173</v>
      </c>
      <c r="D172" s="217"/>
      <c r="E172" s="23"/>
      <c r="F172" s="23"/>
      <c r="G172" s="23"/>
      <c r="H172" s="23"/>
      <c r="I172" s="23"/>
      <c r="J172" s="23"/>
      <c r="K172" s="23"/>
      <c r="L172" s="23"/>
      <c r="M172" s="23"/>
      <c r="N172" s="155"/>
      <c r="O172" s="151"/>
      <c r="P172" s="23"/>
      <c r="Q172" s="23"/>
      <c r="R172" s="66"/>
      <c r="S172" s="67"/>
      <c r="T172" s="23"/>
    </row>
    <row r="173" spans="1:20" ht="12.75">
      <c r="A173" s="83" t="s">
        <v>194</v>
      </c>
      <c r="B173" s="71" t="s">
        <v>194</v>
      </c>
      <c r="C173" s="216" t="s">
        <v>174</v>
      </c>
      <c r="D173" s="217"/>
      <c r="E173" s="22">
        <f t="shared" si="46"/>
        <v>3.4</v>
      </c>
      <c r="F173" s="22">
        <f t="shared" si="47"/>
        <v>3.2</v>
      </c>
      <c r="G173" s="22">
        <f>O173+0</f>
        <v>85</v>
      </c>
      <c r="H173" s="22">
        <f>O173-5</f>
        <v>80</v>
      </c>
      <c r="I173" s="23">
        <f>J173/25</f>
        <v>5.2</v>
      </c>
      <c r="J173" s="23">
        <f>G173+45</f>
        <v>130</v>
      </c>
      <c r="K173" s="24">
        <f>O173+0</f>
        <v>85</v>
      </c>
      <c r="L173" s="24">
        <f>K173/25</f>
        <v>3.4</v>
      </c>
      <c r="M173" s="24"/>
      <c r="N173" s="155"/>
      <c r="O173" s="68">
        <v>85</v>
      </c>
      <c r="P173" s="26">
        <f t="shared" si="45"/>
        <v>3.4</v>
      </c>
      <c r="Q173" s="26"/>
      <c r="R173" s="27"/>
      <c r="S173" s="28"/>
      <c r="T173" s="29"/>
    </row>
    <row r="174" spans="1:20" ht="12.75">
      <c r="A174" s="71"/>
      <c r="B174" s="71"/>
      <c r="C174" s="247" t="s">
        <v>175</v>
      </c>
      <c r="D174" s="217"/>
      <c r="E174" s="29"/>
      <c r="F174" s="29"/>
      <c r="G174" s="29"/>
      <c r="H174" s="29"/>
      <c r="I174" s="29"/>
      <c r="J174" s="29"/>
      <c r="K174" s="29"/>
      <c r="L174" s="29"/>
      <c r="M174" s="29"/>
      <c r="N174" s="155"/>
      <c r="O174" s="149"/>
      <c r="P174" s="29"/>
      <c r="Q174" s="29"/>
      <c r="R174" s="60"/>
      <c r="S174" s="61"/>
      <c r="T174" s="29"/>
    </row>
    <row r="175" spans="1:20" ht="12.75">
      <c r="A175" s="83" t="s">
        <v>194</v>
      </c>
      <c r="B175" s="71" t="s">
        <v>193</v>
      </c>
      <c r="C175" s="216" t="s">
        <v>176</v>
      </c>
      <c r="D175" s="217"/>
      <c r="E175" s="106" t="str">
        <f>G175</f>
        <v>19 $</v>
      </c>
      <c r="F175" s="106">
        <f>H175</f>
        <v>18</v>
      </c>
      <c r="G175" s="106" t="s">
        <v>198</v>
      </c>
      <c r="H175" s="106">
        <f>O175-1</f>
        <v>18</v>
      </c>
      <c r="I175" s="160">
        <f>H175+2</f>
        <v>20</v>
      </c>
      <c r="J175" s="23">
        <v>532</v>
      </c>
      <c r="K175" s="110">
        <f aca="true" t="shared" si="58" ref="K175:K184">O175+0</f>
        <v>19</v>
      </c>
      <c r="L175" s="110">
        <f>K175</f>
        <v>19</v>
      </c>
      <c r="M175" s="110"/>
      <c r="N175" s="155"/>
      <c r="O175" s="68">
        <v>19</v>
      </c>
      <c r="P175" s="26">
        <f>O175</f>
        <v>19</v>
      </c>
      <c r="Q175" s="26"/>
      <c r="R175" s="27"/>
      <c r="S175" s="28"/>
      <c r="T175" s="29"/>
    </row>
    <row r="176" spans="1:20" ht="12.75">
      <c r="A176" s="83" t="s">
        <v>194</v>
      </c>
      <c r="B176" s="71" t="s">
        <v>193</v>
      </c>
      <c r="C176" s="216" t="s">
        <v>177</v>
      </c>
      <c r="D176" s="217"/>
      <c r="E176" s="106" t="str">
        <f aca="true" t="shared" si="59" ref="E176:E184">G176</f>
        <v>7,5 $</v>
      </c>
      <c r="F176" s="106">
        <f aca="true" t="shared" si="60" ref="F176:F184">H176</f>
        <v>6.5</v>
      </c>
      <c r="G176" s="106" t="s">
        <v>199</v>
      </c>
      <c r="H176" s="106">
        <f aca="true" t="shared" si="61" ref="H176:H184">O176-1</f>
        <v>6.5</v>
      </c>
      <c r="I176" s="160">
        <f aca="true" t="shared" si="62" ref="I176:I184">H176+2</f>
        <v>8.5</v>
      </c>
      <c r="J176" s="23">
        <v>210</v>
      </c>
      <c r="K176" s="110">
        <f t="shared" si="58"/>
        <v>7.5</v>
      </c>
      <c r="L176" s="110">
        <f aca="true" t="shared" si="63" ref="L176:L184">K176</f>
        <v>7.5</v>
      </c>
      <c r="M176" s="110"/>
      <c r="N176" s="155"/>
      <c r="O176" s="68">
        <v>7.5</v>
      </c>
      <c r="P176" s="26">
        <f aca="true" t="shared" si="64" ref="P176:P184">O176</f>
        <v>7.5</v>
      </c>
      <c r="Q176" s="26"/>
      <c r="R176" s="27"/>
      <c r="S176" s="28"/>
      <c r="T176" s="29"/>
    </row>
    <row r="177" spans="1:20" ht="12.75">
      <c r="A177" s="83" t="s">
        <v>194</v>
      </c>
      <c r="B177" s="71" t="s">
        <v>193</v>
      </c>
      <c r="C177" s="216" t="s">
        <v>178</v>
      </c>
      <c r="D177" s="217"/>
      <c r="E177" s="106" t="str">
        <f t="shared" si="59"/>
        <v>10,5 $</v>
      </c>
      <c r="F177" s="106">
        <f t="shared" si="60"/>
        <v>9.5</v>
      </c>
      <c r="G177" s="106" t="s">
        <v>200</v>
      </c>
      <c r="H177" s="106">
        <f t="shared" si="61"/>
        <v>9.5</v>
      </c>
      <c r="I177" s="160">
        <f t="shared" si="62"/>
        <v>11.5</v>
      </c>
      <c r="J177" s="23">
        <v>294</v>
      </c>
      <c r="K177" s="110">
        <f t="shared" si="58"/>
        <v>10.5</v>
      </c>
      <c r="L177" s="110">
        <f t="shared" si="63"/>
        <v>10.5</v>
      </c>
      <c r="M177" s="110"/>
      <c r="N177" s="155"/>
      <c r="O177" s="68">
        <v>10.5</v>
      </c>
      <c r="P177" s="26">
        <f t="shared" si="64"/>
        <v>10.5</v>
      </c>
      <c r="Q177" s="26"/>
      <c r="R177" s="27"/>
      <c r="S177" s="28"/>
      <c r="T177" s="29"/>
    </row>
    <row r="178" spans="1:20" ht="12.75">
      <c r="A178" s="83" t="s">
        <v>194</v>
      </c>
      <c r="B178" s="71" t="s">
        <v>193</v>
      </c>
      <c r="C178" s="216" t="s">
        <v>179</v>
      </c>
      <c r="D178" s="217"/>
      <c r="E178" s="106" t="str">
        <f t="shared" si="59"/>
        <v>17,8 $</v>
      </c>
      <c r="F178" s="106">
        <f t="shared" si="60"/>
        <v>16.8</v>
      </c>
      <c r="G178" s="106" t="s">
        <v>201</v>
      </c>
      <c r="H178" s="106">
        <f t="shared" si="61"/>
        <v>16.8</v>
      </c>
      <c r="I178" s="160">
        <f t="shared" si="62"/>
        <v>18.8</v>
      </c>
      <c r="J178" s="23">
        <v>499</v>
      </c>
      <c r="K178" s="110">
        <f t="shared" si="58"/>
        <v>17.8</v>
      </c>
      <c r="L178" s="110">
        <f t="shared" si="63"/>
        <v>17.8</v>
      </c>
      <c r="M178" s="110"/>
      <c r="N178" s="155"/>
      <c r="O178" s="68">
        <v>17.8</v>
      </c>
      <c r="P178" s="26">
        <f t="shared" si="64"/>
        <v>17.8</v>
      </c>
      <c r="Q178" s="26"/>
      <c r="R178" s="27"/>
      <c r="S178" s="28"/>
      <c r="T178" s="29"/>
    </row>
    <row r="179" spans="1:20" ht="12.75">
      <c r="A179" s="83" t="s">
        <v>194</v>
      </c>
      <c r="B179" s="71" t="s">
        <v>193</v>
      </c>
      <c r="C179" s="216" t="s">
        <v>180</v>
      </c>
      <c r="D179" s="217"/>
      <c r="E179" s="106" t="str">
        <f t="shared" si="59"/>
        <v>7,5 $</v>
      </c>
      <c r="F179" s="106">
        <f t="shared" si="60"/>
        <v>6.5</v>
      </c>
      <c r="G179" s="106" t="s">
        <v>199</v>
      </c>
      <c r="H179" s="106">
        <f t="shared" si="61"/>
        <v>6.5</v>
      </c>
      <c r="I179" s="160">
        <f t="shared" si="62"/>
        <v>8.5</v>
      </c>
      <c r="J179" s="23">
        <v>210</v>
      </c>
      <c r="K179" s="110">
        <f t="shared" si="58"/>
        <v>7.5</v>
      </c>
      <c r="L179" s="110">
        <f t="shared" si="63"/>
        <v>7.5</v>
      </c>
      <c r="M179" s="110"/>
      <c r="N179" s="155"/>
      <c r="O179" s="68">
        <v>7.5</v>
      </c>
      <c r="P179" s="26">
        <f t="shared" si="64"/>
        <v>7.5</v>
      </c>
      <c r="Q179" s="26"/>
      <c r="R179" s="27"/>
      <c r="S179" s="28"/>
      <c r="T179" s="29"/>
    </row>
    <row r="180" spans="1:20" ht="12.75">
      <c r="A180" s="83" t="s">
        <v>194</v>
      </c>
      <c r="B180" s="71" t="s">
        <v>193</v>
      </c>
      <c r="C180" s="216" t="s">
        <v>181</v>
      </c>
      <c r="D180" s="217"/>
      <c r="E180" s="106" t="str">
        <f t="shared" si="59"/>
        <v>6 $</v>
      </c>
      <c r="F180" s="106">
        <f t="shared" si="60"/>
        <v>5</v>
      </c>
      <c r="G180" s="106" t="s">
        <v>202</v>
      </c>
      <c r="H180" s="106">
        <f t="shared" si="61"/>
        <v>5</v>
      </c>
      <c r="I180" s="160">
        <f t="shared" si="62"/>
        <v>7</v>
      </c>
      <c r="J180" s="23">
        <v>168</v>
      </c>
      <c r="K180" s="110">
        <f t="shared" si="58"/>
        <v>6</v>
      </c>
      <c r="L180" s="110">
        <f t="shared" si="63"/>
        <v>6</v>
      </c>
      <c r="M180" s="110"/>
      <c r="N180" s="155"/>
      <c r="O180" s="68">
        <v>6</v>
      </c>
      <c r="P180" s="26">
        <f t="shared" si="64"/>
        <v>6</v>
      </c>
      <c r="Q180" s="26"/>
      <c r="R180" s="27"/>
      <c r="S180" s="28"/>
      <c r="T180" s="29"/>
    </row>
    <row r="181" spans="1:20" ht="12.75">
      <c r="A181" s="83" t="s">
        <v>194</v>
      </c>
      <c r="B181" s="71" t="s">
        <v>193</v>
      </c>
      <c r="C181" s="216" t="s">
        <v>182</v>
      </c>
      <c r="D181" s="217"/>
      <c r="E181" s="106" t="str">
        <f t="shared" si="59"/>
        <v>7,5 $</v>
      </c>
      <c r="F181" s="106">
        <f t="shared" si="60"/>
        <v>6.5</v>
      </c>
      <c r="G181" s="106" t="s">
        <v>199</v>
      </c>
      <c r="H181" s="106">
        <f t="shared" si="61"/>
        <v>6.5</v>
      </c>
      <c r="I181" s="160">
        <f t="shared" si="62"/>
        <v>8.5</v>
      </c>
      <c r="J181" s="23">
        <v>210</v>
      </c>
      <c r="K181" s="110">
        <f t="shared" si="58"/>
        <v>7.5</v>
      </c>
      <c r="L181" s="110">
        <f t="shared" si="63"/>
        <v>7.5</v>
      </c>
      <c r="M181" s="110"/>
      <c r="N181" s="155"/>
      <c r="O181" s="68">
        <v>7.5</v>
      </c>
      <c r="P181" s="26">
        <f t="shared" si="64"/>
        <v>7.5</v>
      </c>
      <c r="Q181" s="26"/>
      <c r="R181" s="27"/>
      <c r="S181" s="28"/>
      <c r="T181" s="29"/>
    </row>
    <row r="182" spans="1:20" ht="12.75">
      <c r="A182" s="83" t="s">
        <v>194</v>
      </c>
      <c r="B182" s="71" t="s">
        <v>193</v>
      </c>
      <c r="C182" s="216" t="s">
        <v>183</v>
      </c>
      <c r="D182" s="217"/>
      <c r="E182" s="106" t="str">
        <f t="shared" si="59"/>
        <v>10 $</v>
      </c>
      <c r="F182" s="106">
        <f t="shared" si="60"/>
        <v>9</v>
      </c>
      <c r="G182" s="106" t="s">
        <v>203</v>
      </c>
      <c r="H182" s="106">
        <f t="shared" si="61"/>
        <v>9</v>
      </c>
      <c r="I182" s="160">
        <f t="shared" si="62"/>
        <v>11</v>
      </c>
      <c r="J182" s="23">
        <v>280</v>
      </c>
      <c r="K182" s="110">
        <f t="shared" si="58"/>
        <v>10</v>
      </c>
      <c r="L182" s="110">
        <f t="shared" si="63"/>
        <v>10</v>
      </c>
      <c r="M182" s="110"/>
      <c r="N182" s="155"/>
      <c r="O182" s="68">
        <v>10</v>
      </c>
      <c r="P182" s="26">
        <f t="shared" si="64"/>
        <v>10</v>
      </c>
      <c r="Q182" s="26"/>
      <c r="R182" s="27"/>
      <c r="S182" s="28"/>
      <c r="T182" s="29"/>
    </row>
    <row r="183" spans="1:20" ht="12.75">
      <c r="A183" s="83" t="s">
        <v>194</v>
      </c>
      <c r="B183" s="71" t="s">
        <v>193</v>
      </c>
      <c r="C183" s="216" t="s">
        <v>184</v>
      </c>
      <c r="D183" s="217"/>
      <c r="E183" s="106" t="str">
        <f t="shared" si="59"/>
        <v>6,5 $</v>
      </c>
      <c r="F183" s="106">
        <f t="shared" si="60"/>
        <v>5.5</v>
      </c>
      <c r="G183" s="106" t="s">
        <v>204</v>
      </c>
      <c r="H183" s="106">
        <f t="shared" si="61"/>
        <v>5.5</v>
      </c>
      <c r="I183" s="160">
        <f t="shared" si="62"/>
        <v>7.5</v>
      </c>
      <c r="J183" s="23">
        <v>180</v>
      </c>
      <c r="K183" s="110">
        <f t="shared" si="58"/>
        <v>6.5</v>
      </c>
      <c r="L183" s="110">
        <f t="shared" si="63"/>
        <v>6.5</v>
      </c>
      <c r="M183" s="110"/>
      <c r="N183" s="155"/>
      <c r="O183" s="68">
        <v>6.5</v>
      </c>
      <c r="P183" s="26">
        <f t="shared" si="64"/>
        <v>6.5</v>
      </c>
      <c r="Q183" s="26"/>
      <c r="R183" s="27"/>
      <c r="S183" s="28"/>
      <c r="T183" s="29"/>
    </row>
    <row r="184" spans="1:20" ht="12.75">
      <c r="A184" s="83" t="s">
        <v>194</v>
      </c>
      <c r="B184" s="71" t="s">
        <v>193</v>
      </c>
      <c r="C184" s="216" t="s">
        <v>185</v>
      </c>
      <c r="D184" s="217"/>
      <c r="E184" s="106" t="str">
        <f t="shared" si="59"/>
        <v>7,5 $</v>
      </c>
      <c r="F184" s="106">
        <f t="shared" si="60"/>
        <v>6.5</v>
      </c>
      <c r="G184" s="106" t="s">
        <v>199</v>
      </c>
      <c r="H184" s="106">
        <f t="shared" si="61"/>
        <v>6.5</v>
      </c>
      <c r="I184" s="160">
        <f t="shared" si="62"/>
        <v>8.5</v>
      </c>
      <c r="J184" s="23">
        <v>210</v>
      </c>
      <c r="K184" s="110">
        <f t="shared" si="58"/>
        <v>7.5</v>
      </c>
      <c r="L184" s="110">
        <f t="shared" si="63"/>
        <v>7.5</v>
      </c>
      <c r="M184" s="110"/>
      <c r="N184" s="155"/>
      <c r="O184" s="68">
        <v>7.5</v>
      </c>
      <c r="P184" s="26">
        <f t="shared" si="64"/>
        <v>7.5</v>
      </c>
      <c r="Q184" s="26"/>
      <c r="R184" s="27"/>
      <c r="S184" s="28"/>
      <c r="T184" s="29"/>
    </row>
    <row r="185" spans="1:20" ht="12.75">
      <c r="A185" s="71"/>
      <c r="B185" s="71"/>
      <c r="C185" s="244" t="s">
        <v>186</v>
      </c>
      <c r="D185" s="217"/>
      <c r="E185" s="22"/>
      <c r="F185" s="22"/>
      <c r="G185" s="22"/>
      <c r="H185" s="22"/>
      <c r="I185" s="22"/>
      <c r="J185" s="22"/>
      <c r="K185" s="22"/>
      <c r="L185" s="22"/>
      <c r="M185" s="22"/>
      <c r="N185" s="155"/>
      <c r="O185" s="146"/>
      <c r="P185" s="22"/>
      <c r="Q185" s="22"/>
      <c r="R185" s="55"/>
      <c r="S185" s="56"/>
      <c r="T185" s="22"/>
    </row>
    <row r="186" spans="1:20" ht="12.75">
      <c r="A186" s="71" t="s">
        <v>193</v>
      </c>
      <c r="B186" s="71" t="s">
        <v>194</v>
      </c>
      <c r="C186" s="216" t="s">
        <v>187</v>
      </c>
      <c r="D186" s="217"/>
      <c r="E186" s="22">
        <f t="shared" si="46"/>
        <v>3.8</v>
      </c>
      <c r="F186" s="22">
        <f t="shared" si="47"/>
        <v>3.6</v>
      </c>
      <c r="G186" s="22">
        <f aca="true" t="shared" si="65" ref="G186:G191">O186+10</f>
        <v>95</v>
      </c>
      <c r="H186" s="22">
        <f aca="true" t="shared" si="66" ref="H186:H191">O186+5</f>
        <v>90</v>
      </c>
      <c r="I186" s="23">
        <f aca="true" t="shared" si="67" ref="I186:I191">J186/25</f>
        <v>5.6</v>
      </c>
      <c r="J186" s="23">
        <f aca="true" t="shared" si="68" ref="J186:J191">G186+45</f>
        <v>140</v>
      </c>
      <c r="K186" s="24">
        <f aca="true" t="shared" si="69" ref="K186:K191">O186+20</f>
        <v>105</v>
      </c>
      <c r="L186" s="24">
        <f aca="true" t="shared" si="70" ref="L186:L191">K186/25</f>
        <v>4.2</v>
      </c>
      <c r="M186" s="24"/>
      <c r="N186" s="155"/>
      <c r="O186" s="68">
        <v>85</v>
      </c>
      <c r="P186" s="26">
        <f t="shared" si="45"/>
        <v>3.4</v>
      </c>
      <c r="Q186" s="26"/>
      <c r="R186" s="27"/>
      <c r="S186" s="28"/>
      <c r="T186" s="29"/>
    </row>
    <row r="187" spans="1:20" ht="12.75">
      <c r="A187" s="71" t="s">
        <v>193</v>
      </c>
      <c r="B187" s="71" t="s">
        <v>194</v>
      </c>
      <c r="C187" s="216" t="s">
        <v>188</v>
      </c>
      <c r="D187" s="217"/>
      <c r="E187" s="22">
        <f t="shared" si="46"/>
        <v>3.8</v>
      </c>
      <c r="F187" s="22">
        <f t="shared" si="47"/>
        <v>3.6</v>
      </c>
      <c r="G187" s="22">
        <f t="shared" si="65"/>
        <v>95</v>
      </c>
      <c r="H187" s="22">
        <f t="shared" si="66"/>
        <v>90</v>
      </c>
      <c r="I187" s="23">
        <f t="shared" si="67"/>
        <v>5.6</v>
      </c>
      <c r="J187" s="23">
        <f t="shared" si="68"/>
        <v>140</v>
      </c>
      <c r="K187" s="24">
        <f t="shared" si="69"/>
        <v>105</v>
      </c>
      <c r="L187" s="24">
        <f t="shared" si="70"/>
        <v>4.2</v>
      </c>
      <c r="M187" s="24"/>
      <c r="N187" s="155"/>
      <c r="O187" s="68">
        <v>85</v>
      </c>
      <c r="P187" s="26">
        <f t="shared" si="45"/>
        <v>3.4</v>
      </c>
      <c r="Q187" s="26"/>
      <c r="R187" s="27"/>
      <c r="S187" s="28"/>
      <c r="T187" s="29"/>
    </row>
    <row r="188" spans="1:20" ht="12.75">
      <c r="A188" s="71" t="s">
        <v>193</v>
      </c>
      <c r="B188" s="71" t="s">
        <v>194</v>
      </c>
      <c r="C188" s="216" t="s">
        <v>189</v>
      </c>
      <c r="D188" s="217"/>
      <c r="E188" s="22">
        <f t="shared" si="46"/>
        <v>6.2</v>
      </c>
      <c r="F188" s="22">
        <f t="shared" si="47"/>
        <v>6</v>
      </c>
      <c r="G188" s="22">
        <f t="shared" si="65"/>
        <v>155</v>
      </c>
      <c r="H188" s="22">
        <f t="shared" si="66"/>
        <v>150</v>
      </c>
      <c r="I188" s="23">
        <f t="shared" si="67"/>
        <v>8</v>
      </c>
      <c r="J188" s="23">
        <f t="shared" si="68"/>
        <v>200</v>
      </c>
      <c r="K188" s="24">
        <f t="shared" si="69"/>
        <v>165</v>
      </c>
      <c r="L188" s="24">
        <f t="shared" si="70"/>
        <v>6.6</v>
      </c>
      <c r="M188" s="24"/>
      <c r="N188" s="155"/>
      <c r="O188" s="68">
        <v>145</v>
      </c>
      <c r="P188" s="26">
        <f t="shared" si="45"/>
        <v>5.8</v>
      </c>
      <c r="Q188" s="26"/>
      <c r="R188" s="27"/>
      <c r="S188" s="28"/>
      <c r="T188" s="29"/>
    </row>
    <row r="189" spans="1:20" ht="12.75">
      <c r="A189" s="71" t="s">
        <v>193</v>
      </c>
      <c r="B189" s="71" t="s">
        <v>194</v>
      </c>
      <c r="C189" s="216" t="s">
        <v>190</v>
      </c>
      <c r="D189" s="217"/>
      <c r="E189" s="22">
        <f t="shared" si="46"/>
        <v>6.2</v>
      </c>
      <c r="F189" s="22">
        <f t="shared" si="47"/>
        <v>6</v>
      </c>
      <c r="G189" s="22">
        <f t="shared" si="65"/>
        <v>155</v>
      </c>
      <c r="H189" s="22">
        <f t="shared" si="66"/>
        <v>150</v>
      </c>
      <c r="I189" s="23">
        <f t="shared" si="67"/>
        <v>8</v>
      </c>
      <c r="J189" s="23">
        <f t="shared" si="68"/>
        <v>200</v>
      </c>
      <c r="K189" s="24">
        <f t="shared" si="69"/>
        <v>165</v>
      </c>
      <c r="L189" s="24">
        <f t="shared" si="70"/>
        <v>6.6</v>
      </c>
      <c r="M189" s="24"/>
      <c r="N189" s="155"/>
      <c r="O189" s="68">
        <v>145</v>
      </c>
      <c r="P189" s="26">
        <f t="shared" si="45"/>
        <v>5.8</v>
      </c>
      <c r="Q189" s="26"/>
      <c r="R189" s="27"/>
      <c r="S189" s="28"/>
      <c r="T189" s="29"/>
    </row>
    <row r="190" spans="1:20" ht="12.75">
      <c r="A190" s="71" t="s">
        <v>193</v>
      </c>
      <c r="B190" s="71" t="s">
        <v>194</v>
      </c>
      <c r="C190" s="216" t="s">
        <v>191</v>
      </c>
      <c r="D190" s="217"/>
      <c r="E190" s="22">
        <f t="shared" si="46"/>
        <v>6.2</v>
      </c>
      <c r="F190" s="22">
        <f t="shared" si="47"/>
        <v>6</v>
      </c>
      <c r="G190" s="22">
        <f t="shared" si="65"/>
        <v>155</v>
      </c>
      <c r="H190" s="22">
        <f t="shared" si="66"/>
        <v>150</v>
      </c>
      <c r="I190" s="23">
        <f t="shared" si="67"/>
        <v>8</v>
      </c>
      <c r="J190" s="23">
        <f t="shared" si="68"/>
        <v>200</v>
      </c>
      <c r="K190" s="24">
        <f t="shared" si="69"/>
        <v>165</v>
      </c>
      <c r="L190" s="24">
        <f t="shared" si="70"/>
        <v>6.6</v>
      </c>
      <c r="M190" s="24"/>
      <c r="N190" s="155"/>
      <c r="O190" s="68">
        <v>145</v>
      </c>
      <c r="P190" s="26">
        <f t="shared" si="45"/>
        <v>5.8</v>
      </c>
      <c r="Q190" s="26"/>
      <c r="R190" s="27"/>
      <c r="S190" s="28"/>
      <c r="T190" s="29"/>
    </row>
    <row r="191" spans="1:20" ht="12.75">
      <c r="A191" s="71" t="s">
        <v>193</v>
      </c>
      <c r="B191" s="71" t="s">
        <v>194</v>
      </c>
      <c r="C191" s="216" t="s">
        <v>192</v>
      </c>
      <c r="D191" s="217"/>
      <c r="E191" s="22">
        <f t="shared" si="46"/>
        <v>6.2</v>
      </c>
      <c r="F191" s="22">
        <f t="shared" si="47"/>
        <v>6</v>
      </c>
      <c r="G191" s="22">
        <f t="shared" si="65"/>
        <v>155</v>
      </c>
      <c r="H191" s="22">
        <f t="shared" si="66"/>
        <v>150</v>
      </c>
      <c r="I191" s="23">
        <f t="shared" si="67"/>
        <v>8</v>
      </c>
      <c r="J191" s="23">
        <f t="shared" si="68"/>
        <v>200</v>
      </c>
      <c r="K191" s="24">
        <f t="shared" si="69"/>
        <v>165</v>
      </c>
      <c r="L191" s="24">
        <f t="shared" si="70"/>
        <v>6.6</v>
      </c>
      <c r="M191" s="24"/>
      <c r="N191" s="155"/>
      <c r="O191" s="68">
        <v>145</v>
      </c>
      <c r="P191" s="26">
        <f t="shared" si="45"/>
        <v>5.8</v>
      </c>
      <c r="Q191" s="26"/>
      <c r="R191" s="27"/>
      <c r="S191" s="28"/>
      <c r="T191" s="29"/>
    </row>
    <row r="192" spans="1:20" ht="12.75">
      <c r="A192" s="77"/>
      <c r="B192" s="77"/>
      <c r="C192" s="250"/>
      <c r="D192" s="217"/>
      <c r="E192" s="251"/>
      <c r="F192" s="252"/>
      <c r="G192" s="68"/>
      <c r="H192" s="251"/>
      <c r="I192" s="256"/>
      <c r="J192" s="252"/>
      <c r="K192" s="26"/>
      <c r="L192" s="26"/>
      <c r="M192" s="112"/>
      <c r="N192" s="155"/>
      <c r="O192" s="68"/>
      <c r="P192" s="26"/>
      <c r="Q192" s="26"/>
      <c r="R192" s="69"/>
      <c r="S192" s="70"/>
      <c r="T192" s="26"/>
    </row>
  </sheetData>
  <sheetProtection password="ED05" sheet="1" objects="1" scenarios="1" selectLockedCells="1" selectUnlockedCells="1"/>
  <mergeCells count="197">
    <mergeCell ref="C11:D11"/>
    <mergeCell ref="C7:D7"/>
    <mergeCell ref="C8:D8"/>
    <mergeCell ref="C9:D9"/>
    <mergeCell ref="C10:D10"/>
    <mergeCell ref="C1:D1"/>
    <mergeCell ref="C6:D6"/>
    <mergeCell ref="G2:H2"/>
    <mergeCell ref="E2:F2"/>
    <mergeCell ref="O2:Q2"/>
    <mergeCell ref="R2:T2"/>
    <mergeCell ref="C4:D4"/>
    <mergeCell ref="C5:D5"/>
    <mergeCell ref="C2:D2"/>
    <mergeCell ref="C3:D3"/>
    <mergeCell ref="C12:D12"/>
    <mergeCell ref="C13:D13"/>
    <mergeCell ref="C14:D14"/>
    <mergeCell ref="C150:D15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C42:D42"/>
    <mergeCell ref="C46:D46"/>
    <mergeCell ref="C47:D47"/>
    <mergeCell ref="C48:D48"/>
    <mergeCell ref="C49:D49"/>
    <mergeCell ref="C50:D50"/>
    <mergeCell ref="C51:D51"/>
    <mergeCell ref="C52:D5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70:D70"/>
    <mergeCell ref="C71:D71"/>
    <mergeCell ref="C69:D69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4:D84"/>
    <mergeCell ref="C85:D85"/>
    <mergeCell ref="C88:D88"/>
    <mergeCell ref="C89:D89"/>
    <mergeCell ref="C90:D90"/>
    <mergeCell ref="C91:D91"/>
    <mergeCell ref="C92:D92"/>
    <mergeCell ref="C93:D93"/>
    <mergeCell ref="C94:D94"/>
    <mergeCell ref="C95:D95"/>
    <mergeCell ref="C97:D97"/>
    <mergeCell ref="C96:D96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10:D110"/>
    <mergeCell ref="C111:D111"/>
    <mergeCell ref="C109:D109"/>
    <mergeCell ref="C112:D112"/>
    <mergeCell ref="C114:D114"/>
    <mergeCell ref="C115:D115"/>
    <mergeCell ref="C116:D116"/>
    <mergeCell ref="C121:D121"/>
    <mergeCell ref="C122:D122"/>
    <mergeCell ref="C123:D123"/>
    <mergeCell ref="C113:D113"/>
    <mergeCell ref="C117:D117"/>
    <mergeCell ref="C118:D118"/>
    <mergeCell ref="C119:D119"/>
    <mergeCell ref="C120:D120"/>
    <mergeCell ref="C124:D124"/>
    <mergeCell ref="C125:D125"/>
    <mergeCell ref="C126:D126"/>
    <mergeCell ref="C131:D131"/>
    <mergeCell ref="C128:D128"/>
    <mergeCell ref="C127:D127"/>
    <mergeCell ref="C129:D129"/>
    <mergeCell ref="C136:D136"/>
    <mergeCell ref="C130:D130"/>
    <mergeCell ref="C132:D132"/>
    <mergeCell ref="C133:D133"/>
    <mergeCell ref="C134:D134"/>
    <mergeCell ref="C135:D135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73:D173"/>
    <mergeCell ref="C174:D174"/>
    <mergeCell ref="C164:D164"/>
    <mergeCell ref="C165:D165"/>
    <mergeCell ref="C169:D169"/>
    <mergeCell ref="C170:D170"/>
    <mergeCell ref="C166:D166"/>
    <mergeCell ref="C167:D167"/>
    <mergeCell ref="C168:D168"/>
    <mergeCell ref="C186:D186"/>
    <mergeCell ref="C179:D179"/>
    <mergeCell ref="C180:D180"/>
    <mergeCell ref="C181:D181"/>
    <mergeCell ref="C182:D182"/>
    <mergeCell ref="C183:D183"/>
    <mergeCell ref="C184:D184"/>
    <mergeCell ref="C185:D185"/>
    <mergeCell ref="C175:D175"/>
    <mergeCell ref="C176:D176"/>
    <mergeCell ref="C177:D177"/>
    <mergeCell ref="C178:D178"/>
    <mergeCell ref="C171:D171"/>
    <mergeCell ref="C172:D172"/>
    <mergeCell ref="C187:D187"/>
    <mergeCell ref="C192:D192"/>
    <mergeCell ref="E192:F192"/>
    <mergeCell ref="H192:J192"/>
    <mergeCell ref="C188:D188"/>
    <mergeCell ref="C189:D189"/>
    <mergeCell ref="C190:D190"/>
    <mergeCell ref="C191:D191"/>
  </mergeCells>
  <printOptions/>
  <pageMargins left="0.75" right="0.75" top="1" bottom="1" header="0.5" footer="0.5"/>
  <pageSetup orientation="portrait" paperSize="9" scale="1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194"/>
  <sheetViews>
    <sheetView tabSelected="1" zoomScale="90" zoomScaleNormal="90" workbookViewId="0" topLeftCell="C1">
      <selection activeCell="AA10" sqref="AA10"/>
    </sheetView>
  </sheetViews>
  <sheetFormatPr defaultColWidth="9.140625" defaultRowHeight="12.75"/>
  <cols>
    <col min="1" max="2" width="0" style="0" hidden="1" customWidth="1"/>
    <col min="3" max="3" width="8.57421875" style="109" bestFit="1" customWidth="1"/>
    <col min="4" max="4" width="37.7109375" style="109" customWidth="1"/>
    <col min="5" max="5" width="10.7109375" style="1" hidden="1" customWidth="1"/>
    <col min="6" max="7" width="10.57421875" style="1" hidden="1" customWidth="1"/>
    <col min="8" max="8" width="10.28125" style="1" customWidth="1"/>
    <col min="9" max="9" width="10.57421875" style="1" customWidth="1"/>
    <col min="10" max="10" width="10.8515625" style="1" customWidth="1"/>
    <col min="11" max="12" width="10.00390625" style="1" hidden="1" customWidth="1"/>
    <col min="13" max="13" width="10.421875" style="1" hidden="1" customWidth="1"/>
    <col min="14" max="14" width="5.8515625" style="1" hidden="1" customWidth="1"/>
    <col min="15" max="15" width="5.8515625" style="152" hidden="1" customWidth="1"/>
    <col min="16" max="16" width="5.8515625" style="158" hidden="1" customWidth="1"/>
    <col min="17" max="18" width="10.421875" style="1" hidden="1" customWidth="1"/>
    <col min="19" max="19" width="10.28125" style="1" hidden="1" customWidth="1"/>
    <col min="20" max="20" width="10.8515625" style="1" hidden="1" customWidth="1"/>
    <col min="21" max="21" width="12.140625" style="2" hidden="1" customWidth="1"/>
    <col min="22" max="22" width="12.140625" style="3" hidden="1" customWidth="1"/>
    <col min="23" max="23" width="0" style="1" hidden="1" customWidth="1"/>
    <col min="24" max="24" width="0" style="0" hidden="1" customWidth="1"/>
  </cols>
  <sheetData>
    <row r="1" spans="1:4" ht="31.5" customHeight="1" thickBot="1">
      <c r="A1" s="73"/>
      <c r="B1" s="75" t="s">
        <v>195</v>
      </c>
      <c r="C1" s="220" t="s">
        <v>281</v>
      </c>
      <c r="D1" s="221"/>
    </row>
    <row r="2" spans="1:25" ht="18.75" thickBot="1">
      <c r="A2" s="73" t="s">
        <v>196</v>
      </c>
      <c r="B2" s="75" t="s">
        <v>5</v>
      </c>
      <c r="C2" s="233" t="s">
        <v>1</v>
      </c>
      <c r="D2" s="221"/>
      <c r="E2" s="4" t="s">
        <v>2</v>
      </c>
      <c r="F2" s="5"/>
      <c r="G2" s="6"/>
      <c r="H2" s="315" t="s">
        <v>3</v>
      </c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</row>
    <row r="3" spans="1:25" ht="25.5">
      <c r="A3" s="74"/>
      <c r="B3" s="76"/>
      <c r="C3" s="234"/>
      <c r="D3" s="235"/>
      <c r="E3" s="8" t="s">
        <v>8</v>
      </c>
      <c r="F3" s="9" t="s">
        <v>9</v>
      </c>
      <c r="G3" s="10" t="s">
        <v>10</v>
      </c>
      <c r="H3" s="11" t="s">
        <v>8</v>
      </c>
      <c r="I3" s="11" t="s">
        <v>11</v>
      </c>
      <c r="J3" s="165" t="s">
        <v>226</v>
      </c>
      <c r="K3" s="11" t="s">
        <v>8</v>
      </c>
      <c r="L3" s="11" t="s">
        <v>225</v>
      </c>
      <c r="M3" s="11" t="s">
        <v>8</v>
      </c>
      <c r="N3" s="13" t="s">
        <v>13</v>
      </c>
      <c r="O3" s="154"/>
      <c r="P3" s="173"/>
      <c r="Q3" s="134" t="s">
        <v>14</v>
      </c>
      <c r="R3" s="134" t="s">
        <v>225</v>
      </c>
      <c r="S3" s="14" t="s">
        <v>15</v>
      </c>
      <c r="T3" s="15" t="s">
        <v>16</v>
      </c>
      <c r="U3" s="16" t="s">
        <v>17</v>
      </c>
      <c r="V3" s="17"/>
      <c r="W3" s="14" t="s">
        <v>18</v>
      </c>
      <c r="Y3" s="165" t="s">
        <v>282</v>
      </c>
    </row>
    <row r="4" spans="1:25" ht="12.75">
      <c r="A4" s="266"/>
      <c r="B4" s="267"/>
      <c r="C4" s="232" t="s">
        <v>19</v>
      </c>
      <c r="D4" s="268"/>
      <c r="E4" s="18"/>
      <c r="F4" s="18"/>
      <c r="G4" s="18"/>
      <c r="H4" s="18"/>
      <c r="I4" s="18"/>
      <c r="J4" s="18"/>
      <c r="K4" s="18"/>
      <c r="L4" s="18"/>
      <c r="M4" s="18"/>
      <c r="N4" s="113"/>
      <c r="O4" s="170"/>
      <c r="P4" s="171"/>
      <c r="Q4" s="135"/>
      <c r="R4" s="135"/>
      <c r="S4" s="18"/>
      <c r="T4" s="18"/>
      <c r="U4" s="19"/>
      <c r="V4" s="20"/>
      <c r="W4" s="18"/>
      <c r="Y4" s="18"/>
    </row>
    <row r="5" spans="1:25" ht="12.75">
      <c r="A5" s="71" t="s">
        <v>193</v>
      </c>
      <c r="B5" s="71" t="s">
        <v>194</v>
      </c>
      <c r="C5" s="216" t="s">
        <v>20</v>
      </c>
      <c r="D5" s="217"/>
      <c r="E5" s="21">
        <f>O5+'[1]50'!E5</f>
        <v>132</v>
      </c>
      <c r="F5" s="21">
        <f>O5+'[1]50'!F5</f>
        <v>102</v>
      </c>
      <c r="G5" s="21">
        <f>E5+25</f>
        <v>157</v>
      </c>
      <c r="H5" s="22">
        <f>Q5+10</f>
        <v>130</v>
      </c>
      <c r="I5" s="22">
        <f>Q5+5</f>
        <v>125</v>
      </c>
      <c r="J5" s="23">
        <v>5.8</v>
      </c>
      <c r="K5" s="24">
        <f>Q5+20</f>
        <v>140</v>
      </c>
      <c r="L5" s="24">
        <v>6.2</v>
      </c>
      <c r="M5" s="25">
        <f>Q5+5</f>
        <v>125</v>
      </c>
      <c r="N5" s="114">
        <v>-10</v>
      </c>
      <c r="O5" s="170">
        <v>-15</v>
      </c>
      <c r="P5" s="171"/>
      <c r="Q5" s="68">
        <f>O5+'[1]50'!P5</f>
        <v>120</v>
      </c>
      <c r="R5" s="68">
        <v>5.4</v>
      </c>
      <c r="S5" s="26">
        <f>Q5+5</f>
        <v>125</v>
      </c>
      <c r="T5" s="26">
        <f>Q5+10</f>
        <v>130</v>
      </c>
      <c r="U5" s="27">
        <f>Q5/1.5</f>
        <v>80</v>
      </c>
      <c r="V5" s="28" t="s">
        <v>21</v>
      </c>
      <c r="W5" s="29">
        <v>155</v>
      </c>
      <c r="X5">
        <f>U5*2</f>
        <v>160</v>
      </c>
      <c r="Y5" s="23">
        <f>J5-0.2</f>
        <v>5.6</v>
      </c>
    </row>
    <row r="6" spans="1:25" ht="12.75">
      <c r="A6" s="71" t="s">
        <v>193</v>
      </c>
      <c r="B6" s="71" t="s">
        <v>194</v>
      </c>
      <c r="C6" s="216" t="s">
        <v>22</v>
      </c>
      <c r="D6" s="217"/>
      <c r="E6" s="21">
        <f>O6+'[1]50'!E6</f>
        <v>239</v>
      </c>
      <c r="F6" s="21">
        <f>O6+'[1]50'!F6</f>
        <v>203</v>
      </c>
      <c r="G6" s="21">
        <f>E6+25</f>
        <v>264</v>
      </c>
      <c r="H6" s="22">
        <f>Q6+10</f>
        <v>225</v>
      </c>
      <c r="I6" s="22">
        <f>Q6+5</f>
        <v>220</v>
      </c>
      <c r="J6" s="23">
        <v>9</v>
      </c>
      <c r="K6" s="24">
        <f>Q6+20</f>
        <v>235</v>
      </c>
      <c r="L6" s="24">
        <v>9.4</v>
      </c>
      <c r="M6" s="25">
        <f>Q6+5</f>
        <v>220</v>
      </c>
      <c r="N6" s="114">
        <v>-10</v>
      </c>
      <c r="O6" s="170"/>
      <c r="P6" s="171"/>
      <c r="Q6" s="68">
        <f>O6+'[1]50'!P6</f>
        <v>215</v>
      </c>
      <c r="R6" s="68">
        <v>8.6</v>
      </c>
      <c r="S6" s="26">
        <f>Q6+5</f>
        <v>220</v>
      </c>
      <c r="T6" s="26">
        <f>Q6+10</f>
        <v>225</v>
      </c>
      <c r="U6" s="27">
        <f>Q6/1.5</f>
        <v>143.33333333333334</v>
      </c>
      <c r="V6" s="28" t="s">
        <v>21</v>
      </c>
      <c r="W6" s="29">
        <v>285</v>
      </c>
      <c r="X6">
        <f>U6*2</f>
        <v>286.6666666666667</v>
      </c>
      <c r="Y6" s="23">
        <f aca="true" t="shared" si="0" ref="Y6:Y69">J6-0.2</f>
        <v>8.8</v>
      </c>
    </row>
    <row r="7" spans="1:25" ht="12.75">
      <c r="A7" s="83" t="s">
        <v>194</v>
      </c>
      <c r="B7" s="71" t="s">
        <v>193</v>
      </c>
      <c r="C7" s="216" t="s">
        <v>23</v>
      </c>
      <c r="D7" s="218"/>
      <c r="E7" s="21">
        <f>O7+'[1]50'!E7</f>
        <v>399</v>
      </c>
      <c r="F7" s="21">
        <f>O7+'[1]50'!F7</f>
        <v>341</v>
      </c>
      <c r="G7" s="21">
        <f>E7+25</f>
        <v>424</v>
      </c>
      <c r="H7" s="22">
        <f>Q7+0</f>
        <v>375</v>
      </c>
      <c r="I7" s="22">
        <f>Q7-5</f>
        <v>370</v>
      </c>
      <c r="J7" s="23">
        <v>15</v>
      </c>
      <c r="K7" s="24">
        <f>Q7+0</f>
        <v>375</v>
      </c>
      <c r="L7" s="24">
        <v>15</v>
      </c>
      <c r="M7" s="79"/>
      <c r="N7" s="115"/>
      <c r="O7" s="170"/>
      <c r="P7" s="171"/>
      <c r="Q7" s="68">
        <f>O7+'[1]50'!P7</f>
        <v>375</v>
      </c>
      <c r="R7" s="68">
        <v>15</v>
      </c>
      <c r="S7" s="26">
        <f>Q7+5</f>
        <v>380</v>
      </c>
      <c r="T7" s="26">
        <f>Q7+10</f>
        <v>385</v>
      </c>
      <c r="U7" s="27">
        <f>Q7+0</f>
        <v>375</v>
      </c>
      <c r="V7" s="28" t="s">
        <v>21</v>
      </c>
      <c r="W7" s="29">
        <v>555</v>
      </c>
      <c r="X7">
        <f>Q7*1.5</f>
        <v>562.5</v>
      </c>
      <c r="Y7" s="23">
        <f t="shared" si="0"/>
        <v>14.8</v>
      </c>
    </row>
    <row r="8" spans="1:25" ht="12.75">
      <c r="A8" s="269"/>
      <c r="B8" s="270"/>
      <c r="C8" s="219" t="s">
        <v>24</v>
      </c>
      <c r="D8" s="271"/>
      <c r="E8" s="30"/>
      <c r="F8" s="30"/>
      <c r="G8" s="30"/>
      <c r="H8" s="30"/>
      <c r="I8" s="30"/>
      <c r="J8" s="30"/>
      <c r="K8" s="30"/>
      <c r="L8" s="30"/>
      <c r="M8" s="30"/>
      <c r="N8" s="116"/>
      <c r="O8" s="179"/>
      <c r="P8" s="180"/>
      <c r="Q8" s="136"/>
      <c r="R8" s="136"/>
      <c r="S8" s="30"/>
      <c r="T8" s="30"/>
      <c r="U8" s="31"/>
      <c r="V8" s="32"/>
      <c r="W8" s="30"/>
      <c r="X8" s="181"/>
      <c r="Y8" s="30"/>
    </row>
    <row r="9" spans="1:25" ht="12.75">
      <c r="A9" s="71" t="s">
        <v>193</v>
      </c>
      <c r="B9" s="71" t="s">
        <v>194</v>
      </c>
      <c r="C9" s="216" t="s">
        <v>25</v>
      </c>
      <c r="D9" s="217"/>
      <c r="E9" s="21">
        <f>O9+'[1]50'!E9</f>
        <v>179</v>
      </c>
      <c r="F9" s="33">
        <f>O9+'[1]50'!F9</f>
        <v>128</v>
      </c>
      <c r="G9" s="21">
        <f aca="true" t="shared" si="1" ref="G9:G41">E9+25</f>
        <v>204</v>
      </c>
      <c r="H9" s="22">
        <f aca="true" t="shared" si="2" ref="H9:H41">Q9+10</f>
        <v>165</v>
      </c>
      <c r="I9" s="22">
        <f aca="true" t="shared" si="3" ref="I9:I41">Q9+5</f>
        <v>160</v>
      </c>
      <c r="J9" s="23">
        <v>6.6</v>
      </c>
      <c r="K9" s="24">
        <f aca="true" t="shared" si="4" ref="K9:K41">Q9+20</f>
        <v>175</v>
      </c>
      <c r="L9" s="24">
        <v>7</v>
      </c>
      <c r="M9" s="25">
        <f aca="true" t="shared" si="5" ref="M9:M41">Q9+5</f>
        <v>160</v>
      </c>
      <c r="N9" s="114">
        <v>-10</v>
      </c>
      <c r="O9" s="170"/>
      <c r="P9" s="171"/>
      <c r="Q9" s="68">
        <f>O9+'[1]50'!P9</f>
        <v>155</v>
      </c>
      <c r="R9" s="68">
        <v>6.2</v>
      </c>
      <c r="S9" s="26">
        <f aca="true" t="shared" si="6" ref="S9:S41">Q9+5</f>
        <v>160</v>
      </c>
      <c r="T9" s="26">
        <f aca="true" t="shared" si="7" ref="T9:T41">Q9+10</f>
        <v>165</v>
      </c>
      <c r="U9" s="27">
        <f aca="true" t="shared" si="8" ref="U9:U41">Q9/1.5</f>
        <v>103.33333333333333</v>
      </c>
      <c r="V9" s="28" t="s">
        <v>21</v>
      </c>
      <c r="W9" s="29">
        <v>205</v>
      </c>
      <c r="X9">
        <f aca="true" t="shared" si="9" ref="X9:X49">U9*2</f>
        <v>206.66666666666666</v>
      </c>
      <c r="Y9" s="23">
        <f t="shared" si="0"/>
        <v>6.3999999999999995</v>
      </c>
    </row>
    <row r="10" spans="1:25" ht="12.75">
      <c r="A10" s="71" t="s">
        <v>193</v>
      </c>
      <c r="B10" s="71" t="s">
        <v>194</v>
      </c>
      <c r="C10" s="216" t="s">
        <v>26</v>
      </c>
      <c r="D10" s="218"/>
      <c r="E10" s="21">
        <f>O10+'[1]50'!E10</f>
        <v>199</v>
      </c>
      <c r="F10" s="33">
        <f>O10+'[1]50'!F10</f>
        <v>141</v>
      </c>
      <c r="G10" s="21">
        <f t="shared" si="1"/>
        <v>224</v>
      </c>
      <c r="H10" s="22">
        <f t="shared" si="2"/>
        <v>185</v>
      </c>
      <c r="I10" s="22">
        <f t="shared" si="3"/>
        <v>180</v>
      </c>
      <c r="J10" s="23">
        <f>R10+0.4</f>
        <v>7.1000000000000005</v>
      </c>
      <c r="K10" s="24">
        <f t="shared" si="4"/>
        <v>195</v>
      </c>
      <c r="L10" s="24">
        <f>6.7+0.8</f>
        <v>7.5</v>
      </c>
      <c r="M10" s="25">
        <f t="shared" si="5"/>
        <v>180</v>
      </c>
      <c r="N10" s="114">
        <v>-10</v>
      </c>
      <c r="O10" s="170"/>
      <c r="P10" s="171"/>
      <c r="Q10" s="68">
        <f>O10+'[1]50'!P10</f>
        <v>175</v>
      </c>
      <c r="R10" s="68">
        <v>6.7</v>
      </c>
      <c r="S10" s="26">
        <f t="shared" si="6"/>
        <v>180</v>
      </c>
      <c r="T10" s="26">
        <f t="shared" si="7"/>
        <v>185</v>
      </c>
      <c r="U10" s="27">
        <f t="shared" si="8"/>
        <v>116.66666666666667</v>
      </c>
      <c r="V10" s="28" t="s">
        <v>21</v>
      </c>
      <c r="W10" s="29">
        <v>225</v>
      </c>
      <c r="X10">
        <f t="shared" si="9"/>
        <v>233.33333333333334</v>
      </c>
      <c r="Y10" s="23">
        <f t="shared" si="0"/>
        <v>6.9</v>
      </c>
    </row>
    <row r="11" spans="1:25" ht="12.75">
      <c r="A11" s="71" t="s">
        <v>193</v>
      </c>
      <c r="B11" s="71" t="s">
        <v>194</v>
      </c>
      <c r="C11" s="216" t="s">
        <v>29</v>
      </c>
      <c r="D11" s="218"/>
      <c r="E11" s="21">
        <f>O11+'[1]50'!E13</f>
        <v>189</v>
      </c>
      <c r="F11" s="21">
        <f>O11+'[1]50'!F13</f>
        <v>135</v>
      </c>
      <c r="G11" s="21">
        <f t="shared" si="1"/>
        <v>214</v>
      </c>
      <c r="H11" s="22">
        <f t="shared" si="2"/>
        <v>175</v>
      </c>
      <c r="I11" s="22">
        <f t="shared" si="3"/>
        <v>170</v>
      </c>
      <c r="J11" s="23">
        <v>7</v>
      </c>
      <c r="K11" s="24">
        <f t="shared" si="4"/>
        <v>185</v>
      </c>
      <c r="L11" s="24">
        <v>7.4</v>
      </c>
      <c r="M11" s="25">
        <f t="shared" si="5"/>
        <v>170</v>
      </c>
      <c r="N11" s="114">
        <v>-10</v>
      </c>
      <c r="O11" s="170"/>
      <c r="P11" s="171"/>
      <c r="Q11" s="68">
        <f>O11+'[1]50'!P13</f>
        <v>165</v>
      </c>
      <c r="R11" s="68">
        <v>6.6</v>
      </c>
      <c r="S11" s="26">
        <f t="shared" si="6"/>
        <v>170</v>
      </c>
      <c r="T11" s="26">
        <f t="shared" si="7"/>
        <v>175</v>
      </c>
      <c r="U11" s="27">
        <f t="shared" si="8"/>
        <v>110</v>
      </c>
      <c r="V11" s="28" t="s">
        <v>21</v>
      </c>
      <c r="W11" s="29">
        <v>215</v>
      </c>
      <c r="X11">
        <f t="shared" si="9"/>
        <v>220</v>
      </c>
      <c r="Y11" s="23">
        <f t="shared" si="0"/>
        <v>6.8</v>
      </c>
    </row>
    <row r="12" spans="1:25" s="104" customFormat="1" ht="12.75">
      <c r="A12" s="94" t="s">
        <v>193</v>
      </c>
      <c r="B12" s="94" t="s">
        <v>194</v>
      </c>
      <c r="C12" s="257" t="s">
        <v>206</v>
      </c>
      <c r="D12" s="265"/>
      <c r="E12" s="95">
        <v>119</v>
      </c>
      <c r="F12" s="95">
        <v>119</v>
      </c>
      <c r="G12" s="95">
        <f t="shared" si="1"/>
        <v>144</v>
      </c>
      <c r="H12" s="96">
        <f>Q12</f>
        <v>99</v>
      </c>
      <c r="I12" s="96">
        <f>Q12</f>
        <v>99</v>
      </c>
      <c r="J12" s="97">
        <v>4</v>
      </c>
      <c r="K12" s="98">
        <f>Q12</f>
        <v>99</v>
      </c>
      <c r="L12" s="98">
        <v>4</v>
      </c>
      <c r="M12" s="105">
        <f t="shared" si="5"/>
        <v>104</v>
      </c>
      <c r="N12" s="131">
        <v>-10</v>
      </c>
      <c r="O12" s="174"/>
      <c r="P12" s="175"/>
      <c r="Q12" s="148">
        <v>99</v>
      </c>
      <c r="R12" s="148">
        <v>4</v>
      </c>
      <c r="S12" s="100">
        <f>Q12</f>
        <v>99</v>
      </c>
      <c r="T12" s="100">
        <f>Q12</f>
        <v>99</v>
      </c>
      <c r="U12" s="101">
        <f t="shared" si="8"/>
        <v>66</v>
      </c>
      <c r="V12" s="102" t="s">
        <v>21</v>
      </c>
      <c r="W12" s="103">
        <v>125</v>
      </c>
      <c r="X12" s="104">
        <f t="shared" si="9"/>
        <v>132</v>
      </c>
      <c r="Y12" s="86">
        <v>4</v>
      </c>
    </row>
    <row r="13" spans="1:25" ht="12.75">
      <c r="A13" s="71" t="s">
        <v>193</v>
      </c>
      <c r="B13" s="71" t="s">
        <v>194</v>
      </c>
      <c r="C13" s="216" t="s">
        <v>30</v>
      </c>
      <c r="D13" s="218"/>
      <c r="E13" s="21">
        <v>140</v>
      </c>
      <c r="F13" s="21">
        <f>O13+'[1]50'!F15</f>
        <v>91</v>
      </c>
      <c r="G13" s="21">
        <f t="shared" si="1"/>
        <v>165</v>
      </c>
      <c r="H13" s="22">
        <f t="shared" si="2"/>
        <v>130</v>
      </c>
      <c r="I13" s="22">
        <f t="shared" si="3"/>
        <v>125</v>
      </c>
      <c r="J13" s="23">
        <v>5.2</v>
      </c>
      <c r="K13" s="24">
        <f t="shared" si="4"/>
        <v>140</v>
      </c>
      <c r="L13" s="24">
        <v>5.6</v>
      </c>
      <c r="M13" s="25">
        <f t="shared" si="5"/>
        <v>125</v>
      </c>
      <c r="N13" s="114">
        <v>-10</v>
      </c>
      <c r="O13" s="170"/>
      <c r="P13" s="171"/>
      <c r="Q13" s="68">
        <f>O13+'[1]50'!P15</f>
        <v>120</v>
      </c>
      <c r="R13" s="68">
        <v>4.8</v>
      </c>
      <c r="S13" s="26">
        <f t="shared" si="6"/>
        <v>125</v>
      </c>
      <c r="T13" s="26">
        <f t="shared" si="7"/>
        <v>130</v>
      </c>
      <c r="U13" s="27">
        <f t="shared" si="8"/>
        <v>80</v>
      </c>
      <c r="V13" s="28" t="s">
        <v>21</v>
      </c>
      <c r="W13" s="29">
        <v>155</v>
      </c>
      <c r="X13">
        <f t="shared" si="9"/>
        <v>160</v>
      </c>
      <c r="Y13" s="23">
        <f t="shared" si="0"/>
        <v>5</v>
      </c>
    </row>
    <row r="14" spans="1:25" ht="12.75">
      <c r="A14" s="71" t="s">
        <v>193</v>
      </c>
      <c r="B14" s="71" t="s">
        <v>194</v>
      </c>
      <c r="C14" s="216" t="s">
        <v>31</v>
      </c>
      <c r="D14" s="217"/>
      <c r="E14" s="21">
        <f>O14+'[1]50'!E16</f>
        <v>159</v>
      </c>
      <c r="F14" s="21">
        <f>O14+'[1]50'!F16</f>
        <v>115</v>
      </c>
      <c r="G14" s="21">
        <f t="shared" si="1"/>
        <v>184</v>
      </c>
      <c r="H14" s="22">
        <f t="shared" si="2"/>
        <v>145</v>
      </c>
      <c r="I14" s="22">
        <f t="shared" si="3"/>
        <v>140</v>
      </c>
      <c r="J14" s="23">
        <v>5.8</v>
      </c>
      <c r="K14" s="24">
        <f t="shared" si="4"/>
        <v>155</v>
      </c>
      <c r="L14" s="24">
        <v>6.2</v>
      </c>
      <c r="M14" s="25">
        <f t="shared" si="5"/>
        <v>140</v>
      </c>
      <c r="N14" s="114">
        <v>-10</v>
      </c>
      <c r="O14" s="170"/>
      <c r="P14" s="171"/>
      <c r="Q14" s="68">
        <f>O14+'[1]50'!P16</f>
        <v>135</v>
      </c>
      <c r="R14" s="68">
        <v>5.4</v>
      </c>
      <c r="S14" s="26">
        <f t="shared" si="6"/>
        <v>140</v>
      </c>
      <c r="T14" s="26">
        <f t="shared" si="7"/>
        <v>145</v>
      </c>
      <c r="U14" s="27">
        <f t="shared" si="8"/>
        <v>90</v>
      </c>
      <c r="V14" s="28" t="s">
        <v>21</v>
      </c>
      <c r="W14" s="29">
        <v>175</v>
      </c>
      <c r="X14">
        <f t="shared" si="9"/>
        <v>180</v>
      </c>
      <c r="Y14" s="23">
        <f t="shared" si="0"/>
        <v>5.6</v>
      </c>
    </row>
    <row r="15" spans="1:25" ht="12.75">
      <c r="A15" s="71" t="s">
        <v>193</v>
      </c>
      <c r="B15" s="71" t="s">
        <v>194</v>
      </c>
      <c r="C15" s="216" t="s">
        <v>32</v>
      </c>
      <c r="D15" s="218"/>
      <c r="E15" s="21">
        <f>O15+'[1]50'!E17</f>
        <v>159</v>
      </c>
      <c r="F15" s="21">
        <f>O15+'[1]50'!F17</f>
        <v>120</v>
      </c>
      <c r="G15" s="21">
        <f t="shared" si="1"/>
        <v>184</v>
      </c>
      <c r="H15" s="22">
        <f t="shared" si="2"/>
        <v>150</v>
      </c>
      <c r="I15" s="22">
        <f t="shared" si="3"/>
        <v>145</v>
      </c>
      <c r="J15" s="23">
        <v>6</v>
      </c>
      <c r="K15" s="24">
        <f t="shared" si="4"/>
        <v>160</v>
      </c>
      <c r="L15" s="24">
        <v>6.4</v>
      </c>
      <c r="M15" s="25">
        <f t="shared" si="5"/>
        <v>145</v>
      </c>
      <c r="N15" s="114">
        <v>-10</v>
      </c>
      <c r="O15" s="170"/>
      <c r="P15" s="171"/>
      <c r="Q15" s="68">
        <f>O15+'[1]50'!P17</f>
        <v>140</v>
      </c>
      <c r="R15" s="68">
        <v>5.6</v>
      </c>
      <c r="S15" s="26">
        <f t="shared" si="6"/>
        <v>145</v>
      </c>
      <c r="T15" s="26">
        <f t="shared" si="7"/>
        <v>150</v>
      </c>
      <c r="U15" s="27">
        <f t="shared" si="8"/>
        <v>93.33333333333333</v>
      </c>
      <c r="V15" s="28" t="s">
        <v>21</v>
      </c>
      <c r="W15" s="29">
        <v>185</v>
      </c>
      <c r="X15">
        <f t="shared" si="9"/>
        <v>186.66666666666666</v>
      </c>
      <c r="Y15" s="23">
        <f t="shared" si="0"/>
        <v>5.8</v>
      </c>
    </row>
    <row r="16" spans="1:25" ht="12.75">
      <c r="A16" s="71" t="s">
        <v>193</v>
      </c>
      <c r="B16" s="71" t="s">
        <v>194</v>
      </c>
      <c r="C16" s="216" t="s">
        <v>33</v>
      </c>
      <c r="D16" s="217"/>
      <c r="E16" s="21">
        <f>O16+'[1]50'!E18</f>
        <v>179</v>
      </c>
      <c r="F16" s="21">
        <f>O16+'[1]50'!F18</f>
        <v>127</v>
      </c>
      <c r="G16" s="21">
        <f t="shared" si="1"/>
        <v>204</v>
      </c>
      <c r="H16" s="22">
        <f t="shared" si="2"/>
        <v>165</v>
      </c>
      <c r="I16" s="22">
        <f t="shared" si="3"/>
        <v>160</v>
      </c>
      <c r="J16" s="23">
        <v>6.6</v>
      </c>
      <c r="K16" s="24">
        <f t="shared" si="4"/>
        <v>175</v>
      </c>
      <c r="L16" s="24">
        <v>7</v>
      </c>
      <c r="M16" s="25">
        <f t="shared" si="5"/>
        <v>160</v>
      </c>
      <c r="N16" s="114">
        <v>-10</v>
      </c>
      <c r="O16" s="170"/>
      <c r="P16" s="171"/>
      <c r="Q16" s="68">
        <f>O16+'[1]50'!P18</f>
        <v>155</v>
      </c>
      <c r="R16" s="68">
        <v>6.2</v>
      </c>
      <c r="S16" s="26">
        <f t="shared" si="6"/>
        <v>160</v>
      </c>
      <c r="T16" s="26">
        <f t="shared" si="7"/>
        <v>165</v>
      </c>
      <c r="U16" s="27">
        <f t="shared" si="8"/>
        <v>103.33333333333333</v>
      </c>
      <c r="V16" s="28" t="s">
        <v>21</v>
      </c>
      <c r="W16" s="29">
        <v>205</v>
      </c>
      <c r="X16">
        <f t="shared" si="9"/>
        <v>206.66666666666666</v>
      </c>
      <c r="Y16" s="23">
        <f t="shared" si="0"/>
        <v>6.3999999999999995</v>
      </c>
    </row>
    <row r="17" spans="1:25" ht="12.75">
      <c r="A17" s="71" t="s">
        <v>193</v>
      </c>
      <c r="B17" s="71" t="s">
        <v>194</v>
      </c>
      <c r="C17" s="216" t="s">
        <v>34</v>
      </c>
      <c r="D17" s="218"/>
      <c r="E17" s="21">
        <f>O17+'[1]50'!E19</f>
        <v>145</v>
      </c>
      <c r="F17" s="21">
        <f>O17+'[1]50'!F19</f>
        <v>104</v>
      </c>
      <c r="G17" s="21">
        <f t="shared" si="1"/>
        <v>170</v>
      </c>
      <c r="H17" s="22">
        <f t="shared" si="2"/>
        <v>135</v>
      </c>
      <c r="I17" s="22">
        <f t="shared" si="3"/>
        <v>130</v>
      </c>
      <c r="J17" s="23">
        <v>5.4</v>
      </c>
      <c r="K17" s="24">
        <f t="shared" si="4"/>
        <v>145</v>
      </c>
      <c r="L17" s="24">
        <v>5.8</v>
      </c>
      <c r="M17" s="25">
        <f t="shared" si="5"/>
        <v>130</v>
      </c>
      <c r="N17" s="114">
        <v>-10</v>
      </c>
      <c r="O17" s="170"/>
      <c r="P17" s="171"/>
      <c r="Q17" s="68">
        <f>O17+'[1]50'!P19</f>
        <v>125</v>
      </c>
      <c r="R17" s="68">
        <v>5</v>
      </c>
      <c r="S17" s="26">
        <f t="shared" si="6"/>
        <v>130</v>
      </c>
      <c r="T17" s="26">
        <f t="shared" si="7"/>
        <v>135</v>
      </c>
      <c r="U17" s="27">
        <f t="shared" si="8"/>
        <v>83.33333333333333</v>
      </c>
      <c r="V17" s="28" t="s">
        <v>21</v>
      </c>
      <c r="W17" s="29">
        <v>165</v>
      </c>
      <c r="X17">
        <f t="shared" si="9"/>
        <v>166.66666666666666</v>
      </c>
      <c r="Y17" s="23">
        <f t="shared" si="0"/>
        <v>5.2</v>
      </c>
    </row>
    <row r="18" spans="1:25" ht="12.75">
      <c r="A18" s="71" t="s">
        <v>193</v>
      </c>
      <c r="B18" s="71" t="s">
        <v>194</v>
      </c>
      <c r="C18" s="216" t="s">
        <v>35</v>
      </c>
      <c r="D18" s="218"/>
      <c r="E18" s="21">
        <f>O18+'[1]50'!E20</f>
        <v>169</v>
      </c>
      <c r="F18" s="21">
        <f>O18+'[1]50'!F20</f>
        <v>120</v>
      </c>
      <c r="G18" s="21">
        <f t="shared" si="1"/>
        <v>194</v>
      </c>
      <c r="H18" s="22">
        <f t="shared" si="2"/>
        <v>155</v>
      </c>
      <c r="I18" s="22">
        <f t="shared" si="3"/>
        <v>150</v>
      </c>
      <c r="J18" s="23">
        <v>6.2</v>
      </c>
      <c r="K18" s="24">
        <f t="shared" si="4"/>
        <v>165</v>
      </c>
      <c r="L18" s="24">
        <v>6.6</v>
      </c>
      <c r="M18" s="25">
        <f t="shared" si="5"/>
        <v>150</v>
      </c>
      <c r="N18" s="114">
        <v>-10</v>
      </c>
      <c r="O18" s="170"/>
      <c r="P18" s="171"/>
      <c r="Q18" s="68">
        <f>O18+'[1]50'!P20</f>
        <v>145</v>
      </c>
      <c r="R18" s="68">
        <v>5.8</v>
      </c>
      <c r="S18" s="26">
        <f t="shared" si="6"/>
        <v>150</v>
      </c>
      <c r="T18" s="26">
        <f t="shared" si="7"/>
        <v>155</v>
      </c>
      <c r="U18" s="27">
        <f t="shared" si="8"/>
        <v>96.66666666666667</v>
      </c>
      <c r="V18" s="28" t="s">
        <v>21</v>
      </c>
      <c r="W18" s="29">
        <v>185</v>
      </c>
      <c r="X18">
        <f t="shared" si="9"/>
        <v>193.33333333333334</v>
      </c>
      <c r="Y18" s="23">
        <f t="shared" si="0"/>
        <v>6</v>
      </c>
    </row>
    <row r="19" spans="1:25" ht="12.75">
      <c r="A19" s="71" t="s">
        <v>193</v>
      </c>
      <c r="B19" s="71" t="s">
        <v>194</v>
      </c>
      <c r="C19" s="216" t="s">
        <v>36</v>
      </c>
      <c r="D19" s="218"/>
      <c r="E19" s="21">
        <f>O19+'[1]50'!E21</f>
        <v>159</v>
      </c>
      <c r="F19" s="21">
        <f>O19+'[1]50'!F21</f>
        <v>116</v>
      </c>
      <c r="G19" s="21">
        <f t="shared" si="1"/>
        <v>184</v>
      </c>
      <c r="H19" s="22">
        <f t="shared" si="2"/>
        <v>150</v>
      </c>
      <c r="I19" s="22">
        <f t="shared" si="3"/>
        <v>145</v>
      </c>
      <c r="J19" s="23">
        <v>6</v>
      </c>
      <c r="K19" s="24">
        <f t="shared" si="4"/>
        <v>160</v>
      </c>
      <c r="L19" s="24">
        <v>6.4</v>
      </c>
      <c r="M19" s="25">
        <f t="shared" si="5"/>
        <v>145</v>
      </c>
      <c r="N19" s="114">
        <v>-10</v>
      </c>
      <c r="O19" s="170"/>
      <c r="P19" s="171"/>
      <c r="Q19" s="68">
        <f>O19+'[1]50'!P21</f>
        <v>140</v>
      </c>
      <c r="R19" s="68">
        <v>5.6</v>
      </c>
      <c r="S19" s="26">
        <f t="shared" si="6"/>
        <v>145</v>
      </c>
      <c r="T19" s="26">
        <f t="shared" si="7"/>
        <v>150</v>
      </c>
      <c r="U19" s="27">
        <f t="shared" si="8"/>
        <v>93.33333333333333</v>
      </c>
      <c r="V19" s="28" t="s">
        <v>21</v>
      </c>
      <c r="W19" s="29">
        <v>185</v>
      </c>
      <c r="X19">
        <f t="shared" si="9"/>
        <v>186.66666666666666</v>
      </c>
      <c r="Y19" s="23">
        <f t="shared" si="0"/>
        <v>5.8</v>
      </c>
    </row>
    <row r="20" spans="1:25" ht="12.75">
      <c r="A20" s="71" t="s">
        <v>193</v>
      </c>
      <c r="B20" s="71" t="s">
        <v>194</v>
      </c>
      <c r="C20" s="216" t="s">
        <v>37</v>
      </c>
      <c r="D20" s="218"/>
      <c r="E20" s="21">
        <f>O20+'[1]50'!E22</f>
        <v>179</v>
      </c>
      <c r="F20" s="21">
        <f>O20+'[1]50'!F22</f>
        <v>129</v>
      </c>
      <c r="G20" s="21">
        <f t="shared" si="1"/>
        <v>204</v>
      </c>
      <c r="H20" s="22">
        <f t="shared" si="2"/>
        <v>170</v>
      </c>
      <c r="I20" s="22">
        <f t="shared" si="3"/>
        <v>165</v>
      </c>
      <c r="J20" s="23">
        <v>6.8</v>
      </c>
      <c r="K20" s="24">
        <f t="shared" si="4"/>
        <v>180</v>
      </c>
      <c r="L20" s="24">
        <v>7.2</v>
      </c>
      <c r="M20" s="25">
        <f t="shared" si="5"/>
        <v>165</v>
      </c>
      <c r="N20" s="114">
        <v>-10</v>
      </c>
      <c r="O20" s="170"/>
      <c r="P20" s="171"/>
      <c r="Q20" s="68">
        <f>O20+'[1]50'!P22</f>
        <v>160</v>
      </c>
      <c r="R20" s="68">
        <v>6.4</v>
      </c>
      <c r="S20" s="26">
        <f t="shared" si="6"/>
        <v>165</v>
      </c>
      <c r="T20" s="26">
        <f t="shared" si="7"/>
        <v>170</v>
      </c>
      <c r="U20" s="27">
        <f t="shared" si="8"/>
        <v>106.66666666666667</v>
      </c>
      <c r="V20" s="28" t="s">
        <v>21</v>
      </c>
      <c r="W20" s="29">
        <v>205</v>
      </c>
      <c r="X20">
        <f t="shared" si="9"/>
        <v>213.33333333333334</v>
      </c>
      <c r="Y20" s="23">
        <f t="shared" si="0"/>
        <v>6.6</v>
      </c>
    </row>
    <row r="21" spans="1:25" ht="12.75">
      <c r="A21" s="71" t="s">
        <v>193</v>
      </c>
      <c r="B21" s="71" t="s">
        <v>194</v>
      </c>
      <c r="C21" s="216" t="s">
        <v>38</v>
      </c>
      <c r="D21" s="218"/>
      <c r="E21" s="21">
        <f>O21+'[1]50'!E23</f>
        <v>167</v>
      </c>
      <c r="F21" s="21">
        <f>O21+'[1]50'!F23</f>
        <v>118</v>
      </c>
      <c r="G21" s="21">
        <f t="shared" si="1"/>
        <v>192</v>
      </c>
      <c r="H21" s="22">
        <f t="shared" si="2"/>
        <v>155</v>
      </c>
      <c r="I21" s="22">
        <f t="shared" si="3"/>
        <v>150</v>
      </c>
      <c r="J21" s="23">
        <v>6.2</v>
      </c>
      <c r="K21" s="24">
        <f t="shared" si="4"/>
        <v>165</v>
      </c>
      <c r="L21" s="24">
        <v>6.6</v>
      </c>
      <c r="M21" s="25">
        <f t="shared" si="5"/>
        <v>150</v>
      </c>
      <c r="N21" s="114">
        <v>-10</v>
      </c>
      <c r="O21" s="170"/>
      <c r="P21" s="171"/>
      <c r="Q21" s="68">
        <f>O21+'[1]50'!P23</f>
        <v>145</v>
      </c>
      <c r="R21" s="68">
        <v>5.8</v>
      </c>
      <c r="S21" s="26">
        <f t="shared" si="6"/>
        <v>150</v>
      </c>
      <c r="T21" s="26">
        <f t="shared" si="7"/>
        <v>155</v>
      </c>
      <c r="U21" s="27">
        <f t="shared" si="8"/>
        <v>96.66666666666667</v>
      </c>
      <c r="V21" s="28" t="s">
        <v>21</v>
      </c>
      <c r="W21" s="29">
        <v>185</v>
      </c>
      <c r="X21">
        <f t="shared" si="9"/>
        <v>193.33333333333334</v>
      </c>
      <c r="Y21" s="23">
        <f t="shared" si="0"/>
        <v>6</v>
      </c>
    </row>
    <row r="22" spans="1:25" ht="12.75">
      <c r="A22" s="71" t="s">
        <v>193</v>
      </c>
      <c r="B22" s="71" t="s">
        <v>194</v>
      </c>
      <c r="C22" s="216" t="s">
        <v>39</v>
      </c>
      <c r="D22" s="218"/>
      <c r="E22" s="21">
        <f>O22+'[1]50'!E24</f>
        <v>189</v>
      </c>
      <c r="F22" s="21">
        <f>O22+'[1]50'!F24</f>
        <v>133</v>
      </c>
      <c r="G22" s="21">
        <f t="shared" si="1"/>
        <v>214</v>
      </c>
      <c r="H22" s="22">
        <f t="shared" si="2"/>
        <v>175</v>
      </c>
      <c r="I22" s="22">
        <f t="shared" si="3"/>
        <v>170</v>
      </c>
      <c r="J22" s="23">
        <v>7</v>
      </c>
      <c r="K22" s="24">
        <f t="shared" si="4"/>
        <v>185</v>
      </c>
      <c r="L22" s="24">
        <v>7.4</v>
      </c>
      <c r="M22" s="25">
        <f t="shared" si="5"/>
        <v>170</v>
      </c>
      <c r="N22" s="114">
        <v>-10</v>
      </c>
      <c r="O22" s="170"/>
      <c r="P22" s="171"/>
      <c r="Q22" s="68">
        <f>O22+'[1]50'!P24</f>
        <v>165</v>
      </c>
      <c r="R22" s="68">
        <v>6.6</v>
      </c>
      <c r="S22" s="26">
        <f t="shared" si="6"/>
        <v>170</v>
      </c>
      <c r="T22" s="26">
        <f t="shared" si="7"/>
        <v>175</v>
      </c>
      <c r="U22" s="27">
        <f t="shared" si="8"/>
        <v>110</v>
      </c>
      <c r="V22" s="28" t="s">
        <v>21</v>
      </c>
      <c r="W22" s="29">
        <v>215</v>
      </c>
      <c r="X22">
        <f t="shared" si="9"/>
        <v>220</v>
      </c>
      <c r="Y22" s="23">
        <f t="shared" si="0"/>
        <v>6.8</v>
      </c>
    </row>
    <row r="23" spans="1:25" s="169" customFormat="1" ht="12.75">
      <c r="A23" s="168" t="s">
        <v>193</v>
      </c>
      <c r="B23" s="168" t="s">
        <v>194</v>
      </c>
      <c r="C23" s="240" t="s">
        <v>40</v>
      </c>
      <c r="D23" s="262"/>
      <c r="E23" s="84">
        <v>119</v>
      </c>
      <c r="F23" s="84">
        <v>119</v>
      </c>
      <c r="G23" s="84">
        <f t="shared" si="1"/>
        <v>144</v>
      </c>
      <c r="H23" s="85">
        <f>Q23</f>
        <v>135</v>
      </c>
      <c r="I23" s="85">
        <f>Q23</f>
        <v>135</v>
      </c>
      <c r="J23" s="86">
        <v>5.4</v>
      </c>
      <c r="K23" s="87">
        <f>Q23</f>
        <v>135</v>
      </c>
      <c r="L23" s="87">
        <v>5.4</v>
      </c>
      <c r="M23" s="78">
        <f t="shared" si="5"/>
        <v>140</v>
      </c>
      <c r="N23" s="120">
        <v>-10</v>
      </c>
      <c r="O23" s="176"/>
      <c r="P23" s="177"/>
      <c r="Q23" s="140">
        <v>135</v>
      </c>
      <c r="R23" s="140">
        <v>5.4</v>
      </c>
      <c r="S23" s="88">
        <f>Q23</f>
        <v>135</v>
      </c>
      <c r="T23" s="88">
        <f>Q23</f>
        <v>135</v>
      </c>
      <c r="U23" s="89">
        <f t="shared" si="8"/>
        <v>90</v>
      </c>
      <c r="V23" s="90" t="s">
        <v>21</v>
      </c>
      <c r="W23" s="91">
        <v>125</v>
      </c>
      <c r="X23" s="169">
        <f t="shared" si="9"/>
        <v>180</v>
      </c>
      <c r="Y23" s="86">
        <v>5.4</v>
      </c>
    </row>
    <row r="24" spans="1:25" ht="12.75">
      <c r="A24" s="71" t="s">
        <v>193</v>
      </c>
      <c r="B24" s="71" t="s">
        <v>194</v>
      </c>
      <c r="C24" s="216" t="s">
        <v>41</v>
      </c>
      <c r="D24" s="217"/>
      <c r="E24" s="21">
        <f>O24+'[1]50'!E26</f>
        <v>179</v>
      </c>
      <c r="F24" s="21">
        <f>O24+'[1]50'!F26</f>
        <v>127</v>
      </c>
      <c r="G24" s="21">
        <f t="shared" si="1"/>
        <v>204</v>
      </c>
      <c r="H24" s="22">
        <f t="shared" si="2"/>
        <v>165</v>
      </c>
      <c r="I24" s="22">
        <f t="shared" si="3"/>
        <v>160</v>
      </c>
      <c r="J24" s="23">
        <v>6.6</v>
      </c>
      <c r="K24" s="24">
        <f t="shared" si="4"/>
        <v>175</v>
      </c>
      <c r="L24" s="24">
        <v>7</v>
      </c>
      <c r="M24" s="25">
        <f t="shared" si="5"/>
        <v>160</v>
      </c>
      <c r="N24" s="114">
        <v>-10</v>
      </c>
      <c r="O24" s="170"/>
      <c r="P24" s="171"/>
      <c r="Q24" s="68">
        <f>O24+'[1]50'!P26</f>
        <v>155</v>
      </c>
      <c r="R24" s="68">
        <v>6.2</v>
      </c>
      <c r="S24" s="26">
        <f t="shared" si="6"/>
        <v>160</v>
      </c>
      <c r="T24" s="26">
        <f t="shared" si="7"/>
        <v>165</v>
      </c>
      <c r="U24" s="27">
        <f t="shared" si="8"/>
        <v>103.33333333333333</v>
      </c>
      <c r="V24" s="28" t="s">
        <v>21</v>
      </c>
      <c r="W24" s="29">
        <v>205</v>
      </c>
      <c r="X24">
        <f t="shared" si="9"/>
        <v>206.66666666666666</v>
      </c>
      <c r="Y24" s="23">
        <f t="shared" si="0"/>
        <v>6.3999999999999995</v>
      </c>
    </row>
    <row r="25" spans="1:25" ht="12.75">
      <c r="A25" s="71" t="s">
        <v>193</v>
      </c>
      <c r="B25" s="71" t="s">
        <v>194</v>
      </c>
      <c r="C25" s="216" t="s">
        <v>42</v>
      </c>
      <c r="D25" s="218"/>
      <c r="E25" s="21">
        <f>O25+'[1]50'!E27</f>
        <v>130</v>
      </c>
      <c r="F25" s="21">
        <f>O25+'[1]50'!F27</f>
        <v>98</v>
      </c>
      <c r="G25" s="21">
        <f t="shared" si="1"/>
        <v>155</v>
      </c>
      <c r="H25" s="22">
        <f t="shared" si="2"/>
        <v>130</v>
      </c>
      <c r="I25" s="22">
        <f t="shared" si="3"/>
        <v>125</v>
      </c>
      <c r="J25" s="23">
        <v>5.2</v>
      </c>
      <c r="K25" s="24">
        <f t="shared" si="4"/>
        <v>140</v>
      </c>
      <c r="L25" s="24">
        <v>5.6</v>
      </c>
      <c r="M25" s="25">
        <f t="shared" si="5"/>
        <v>125</v>
      </c>
      <c r="N25" s="114">
        <v>-10</v>
      </c>
      <c r="O25" s="170"/>
      <c r="P25" s="171"/>
      <c r="Q25" s="68">
        <f>O25+'[1]50'!P27</f>
        <v>120</v>
      </c>
      <c r="R25" s="68">
        <v>4.8</v>
      </c>
      <c r="S25" s="26">
        <f t="shared" si="6"/>
        <v>125</v>
      </c>
      <c r="T25" s="26">
        <f t="shared" si="7"/>
        <v>130</v>
      </c>
      <c r="U25" s="27">
        <f t="shared" si="8"/>
        <v>80</v>
      </c>
      <c r="V25" s="28" t="s">
        <v>21</v>
      </c>
      <c r="W25" s="29">
        <v>155</v>
      </c>
      <c r="X25">
        <f t="shared" si="9"/>
        <v>160</v>
      </c>
      <c r="Y25" s="23">
        <f t="shared" si="0"/>
        <v>5</v>
      </c>
    </row>
    <row r="26" spans="1:25" ht="12.75">
      <c r="A26" s="71" t="s">
        <v>193</v>
      </c>
      <c r="B26" s="71" t="s">
        <v>194</v>
      </c>
      <c r="C26" s="216" t="s">
        <v>43</v>
      </c>
      <c r="D26" s="218"/>
      <c r="E26" s="21">
        <f>O26+'[1]50'!E28</f>
        <v>159</v>
      </c>
      <c r="F26" s="21">
        <f>O26+'[1]50'!F28</f>
        <v>115</v>
      </c>
      <c r="G26" s="21">
        <f t="shared" si="1"/>
        <v>184</v>
      </c>
      <c r="H26" s="22">
        <f t="shared" si="2"/>
        <v>150</v>
      </c>
      <c r="I26" s="22">
        <f t="shared" si="3"/>
        <v>145</v>
      </c>
      <c r="J26" s="23">
        <v>6</v>
      </c>
      <c r="K26" s="24">
        <f t="shared" si="4"/>
        <v>160</v>
      </c>
      <c r="L26" s="24">
        <v>6.4</v>
      </c>
      <c r="M26" s="25">
        <f t="shared" si="5"/>
        <v>145</v>
      </c>
      <c r="N26" s="114">
        <v>-10</v>
      </c>
      <c r="O26" s="170"/>
      <c r="P26" s="171"/>
      <c r="Q26" s="68">
        <f>O26+'[1]50'!P28</f>
        <v>140</v>
      </c>
      <c r="R26" s="68">
        <v>5.6</v>
      </c>
      <c r="S26" s="26">
        <f t="shared" si="6"/>
        <v>145</v>
      </c>
      <c r="T26" s="26">
        <f t="shared" si="7"/>
        <v>150</v>
      </c>
      <c r="U26" s="27">
        <f t="shared" si="8"/>
        <v>93.33333333333333</v>
      </c>
      <c r="V26" s="28" t="s">
        <v>21</v>
      </c>
      <c r="W26" s="29">
        <v>185</v>
      </c>
      <c r="X26">
        <f t="shared" si="9"/>
        <v>186.66666666666666</v>
      </c>
      <c r="Y26" s="23">
        <f t="shared" si="0"/>
        <v>5.8</v>
      </c>
    </row>
    <row r="27" spans="1:25" ht="12.75">
      <c r="A27" s="71" t="s">
        <v>193</v>
      </c>
      <c r="B27" s="71" t="s">
        <v>194</v>
      </c>
      <c r="C27" s="216" t="s">
        <v>44</v>
      </c>
      <c r="D27" s="218"/>
      <c r="E27" s="21">
        <f>O27+'[1]50'!E29</f>
        <v>167</v>
      </c>
      <c r="F27" s="21">
        <f>O27+'[1]50'!F29</f>
        <v>119</v>
      </c>
      <c r="G27" s="21">
        <f t="shared" si="1"/>
        <v>192</v>
      </c>
      <c r="H27" s="22">
        <f t="shared" si="2"/>
        <v>155</v>
      </c>
      <c r="I27" s="22">
        <f t="shared" si="3"/>
        <v>150</v>
      </c>
      <c r="J27" s="23">
        <v>6.2</v>
      </c>
      <c r="K27" s="24">
        <f t="shared" si="4"/>
        <v>165</v>
      </c>
      <c r="L27" s="24">
        <v>6.6</v>
      </c>
      <c r="M27" s="25">
        <f t="shared" si="5"/>
        <v>150</v>
      </c>
      <c r="N27" s="114">
        <v>-10</v>
      </c>
      <c r="O27" s="170"/>
      <c r="P27" s="171"/>
      <c r="Q27" s="68">
        <f>O27+'[1]50'!P29</f>
        <v>145</v>
      </c>
      <c r="R27" s="68">
        <v>5.8</v>
      </c>
      <c r="S27" s="26">
        <f t="shared" si="6"/>
        <v>150</v>
      </c>
      <c r="T27" s="26">
        <f t="shared" si="7"/>
        <v>155</v>
      </c>
      <c r="U27" s="27">
        <f t="shared" si="8"/>
        <v>96.66666666666667</v>
      </c>
      <c r="V27" s="28" t="s">
        <v>21</v>
      </c>
      <c r="W27" s="29">
        <v>185</v>
      </c>
      <c r="X27">
        <f t="shared" si="9"/>
        <v>193.33333333333334</v>
      </c>
      <c r="Y27" s="23">
        <f t="shared" si="0"/>
        <v>6</v>
      </c>
    </row>
    <row r="28" spans="1:25" ht="12.75">
      <c r="A28" s="71" t="s">
        <v>193</v>
      </c>
      <c r="B28" s="71" t="str">
        <f>B30</f>
        <v>+</v>
      </c>
      <c r="C28" s="216" t="s">
        <v>45</v>
      </c>
      <c r="D28" s="218"/>
      <c r="E28" s="21">
        <f>O28+'[1]50'!E30</f>
        <v>189</v>
      </c>
      <c r="F28" s="21">
        <f>O28+'[1]50'!F30</f>
        <v>134</v>
      </c>
      <c r="G28" s="21">
        <f t="shared" si="1"/>
        <v>214</v>
      </c>
      <c r="H28" s="22">
        <f t="shared" si="2"/>
        <v>175</v>
      </c>
      <c r="I28" s="22">
        <f t="shared" si="3"/>
        <v>170</v>
      </c>
      <c r="J28" s="23">
        <v>7</v>
      </c>
      <c r="K28" s="24">
        <f t="shared" si="4"/>
        <v>185</v>
      </c>
      <c r="L28" s="24">
        <v>7.4</v>
      </c>
      <c r="M28" s="25">
        <f t="shared" si="5"/>
        <v>170</v>
      </c>
      <c r="N28" s="114">
        <v>-10</v>
      </c>
      <c r="O28" s="170"/>
      <c r="P28" s="171"/>
      <c r="Q28" s="68">
        <f>O28+'[1]50'!P30</f>
        <v>165</v>
      </c>
      <c r="R28" s="68">
        <v>6.6</v>
      </c>
      <c r="S28" s="26">
        <f t="shared" si="6"/>
        <v>170</v>
      </c>
      <c r="T28" s="26">
        <f t="shared" si="7"/>
        <v>175</v>
      </c>
      <c r="U28" s="27">
        <f t="shared" si="8"/>
        <v>110</v>
      </c>
      <c r="V28" s="28" t="s">
        <v>21</v>
      </c>
      <c r="W28" s="29">
        <v>215</v>
      </c>
      <c r="X28">
        <f t="shared" si="9"/>
        <v>220</v>
      </c>
      <c r="Y28" s="23">
        <f t="shared" si="0"/>
        <v>6.8</v>
      </c>
    </row>
    <row r="29" spans="1:25" ht="12.75">
      <c r="A29" s="71" t="s">
        <v>193</v>
      </c>
      <c r="B29" s="71" t="s">
        <v>194</v>
      </c>
      <c r="C29" s="216" t="s">
        <v>46</v>
      </c>
      <c r="D29" s="218"/>
      <c r="E29" s="21">
        <f>O29+'[1]50'!E31</f>
        <v>183</v>
      </c>
      <c r="F29" s="21">
        <f>O29+'[1]50'!F31</f>
        <v>130</v>
      </c>
      <c r="G29" s="21">
        <f t="shared" si="1"/>
        <v>208</v>
      </c>
      <c r="H29" s="22">
        <f t="shared" si="2"/>
        <v>170</v>
      </c>
      <c r="I29" s="22">
        <f t="shared" si="3"/>
        <v>165</v>
      </c>
      <c r="J29" s="23">
        <v>6.8</v>
      </c>
      <c r="K29" s="24">
        <f t="shared" si="4"/>
        <v>180</v>
      </c>
      <c r="L29" s="24">
        <v>7.2</v>
      </c>
      <c r="M29" s="25">
        <f t="shared" si="5"/>
        <v>165</v>
      </c>
      <c r="N29" s="114">
        <v>-10</v>
      </c>
      <c r="O29" s="170"/>
      <c r="P29" s="171"/>
      <c r="Q29" s="68">
        <f>O29+'[1]50'!P31</f>
        <v>160</v>
      </c>
      <c r="R29" s="68">
        <v>6.4</v>
      </c>
      <c r="S29" s="26">
        <f t="shared" si="6"/>
        <v>165</v>
      </c>
      <c r="T29" s="26">
        <f t="shared" si="7"/>
        <v>170</v>
      </c>
      <c r="U29" s="27">
        <f t="shared" si="8"/>
        <v>106.66666666666667</v>
      </c>
      <c r="V29" s="28" t="s">
        <v>21</v>
      </c>
      <c r="W29" s="29">
        <v>205</v>
      </c>
      <c r="X29">
        <f t="shared" si="9"/>
        <v>213.33333333333334</v>
      </c>
      <c r="Y29" s="23">
        <f t="shared" si="0"/>
        <v>6.6</v>
      </c>
    </row>
    <row r="30" spans="1:25" ht="12.75">
      <c r="A30" s="71" t="s">
        <v>193</v>
      </c>
      <c r="B30" s="71" t="s">
        <v>194</v>
      </c>
      <c r="C30" s="216" t="s">
        <v>47</v>
      </c>
      <c r="D30" s="218"/>
      <c r="E30" s="21">
        <f>O30+'[1]50'!E32</f>
        <v>209</v>
      </c>
      <c r="F30" s="21">
        <f>O30+'[1]50'!F32</f>
        <v>149</v>
      </c>
      <c r="G30" s="21">
        <f t="shared" si="1"/>
        <v>234</v>
      </c>
      <c r="H30" s="22">
        <f t="shared" si="2"/>
        <v>195</v>
      </c>
      <c r="I30" s="22">
        <f t="shared" si="3"/>
        <v>190</v>
      </c>
      <c r="J30" s="23">
        <f>R30+0.4</f>
        <v>7.7</v>
      </c>
      <c r="K30" s="24">
        <f t="shared" si="4"/>
        <v>205</v>
      </c>
      <c r="L30" s="24">
        <f>7.3+0.8</f>
        <v>8.1</v>
      </c>
      <c r="M30" s="25">
        <f t="shared" si="5"/>
        <v>190</v>
      </c>
      <c r="N30" s="114">
        <v>-10</v>
      </c>
      <c r="O30" s="170"/>
      <c r="P30" s="171"/>
      <c r="Q30" s="68">
        <f>O30+'[1]50'!P32</f>
        <v>185</v>
      </c>
      <c r="R30" s="68">
        <v>7.3</v>
      </c>
      <c r="S30" s="26">
        <f t="shared" si="6"/>
        <v>190</v>
      </c>
      <c r="T30" s="26">
        <f t="shared" si="7"/>
        <v>195</v>
      </c>
      <c r="U30" s="27">
        <f t="shared" si="8"/>
        <v>123.33333333333333</v>
      </c>
      <c r="V30" s="28" t="s">
        <v>21</v>
      </c>
      <c r="W30" s="29">
        <v>245</v>
      </c>
      <c r="X30">
        <f t="shared" si="9"/>
        <v>246.66666666666666</v>
      </c>
      <c r="Y30" s="23">
        <f t="shared" si="0"/>
        <v>7.5</v>
      </c>
    </row>
    <row r="31" spans="1:25" ht="12.75">
      <c r="A31" s="71" t="s">
        <v>193</v>
      </c>
      <c r="B31" s="71" t="s">
        <v>194</v>
      </c>
      <c r="C31" s="216" t="s">
        <v>48</v>
      </c>
      <c r="D31" s="217"/>
      <c r="E31" s="21">
        <f>O31+'[1]50'!E33</f>
        <v>149</v>
      </c>
      <c r="F31" s="21">
        <f>O31+'[1]50'!F33</f>
        <v>106</v>
      </c>
      <c r="G31" s="21">
        <f t="shared" si="1"/>
        <v>174</v>
      </c>
      <c r="H31" s="22">
        <f t="shared" si="2"/>
        <v>140</v>
      </c>
      <c r="I31" s="22">
        <f t="shared" si="3"/>
        <v>135</v>
      </c>
      <c r="J31" s="23">
        <v>5.6</v>
      </c>
      <c r="K31" s="24">
        <f t="shared" si="4"/>
        <v>150</v>
      </c>
      <c r="L31" s="24">
        <v>6</v>
      </c>
      <c r="M31" s="25">
        <f t="shared" si="5"/>
        <v>135</v>
      </c>
      <c r="N31" s="114">
        <v>-10</v>
      </c>
      <c r="O31" s="170"/>
      <c r="P31" s="171"/>
      <c r="Q31" s="68">
        <f>O31+'[1]50'!P33</f>
        <v>130</v>
      </c>
      <c r="R31" s="68">
        <v>5.2</v>
      </c>
      <c r="S31" s="26">
        <f t="shared" si="6"/>
        <v>135</v>
      </c>
      <c r="T31" s="26">
        <f t="shared" si="7"/>
        <v>140</v>
      </c>
      <c r="U31" s="27">
        <f t="shared" si="8"/>
        <v>86.66666666666667</v>
      </c>
      <c r="V31" s="28" t="s">
        <v>21</v>
      </c>
      <c r="W31" s="29">
        <v>165</v>
      </c>
      <c r="X31">
        <f t="shared" si="9"/>
        <v>173.33333333333334</v>
      </c>
      <c r="Y31" s="23">
        <f t="shared" si="0"/>
        <v>5.3999999999999995</v>
      </c>
    </row>
    <row r="32" spans="1:25" s="169" customFormat="1" ht="12.75">
      <c r="A32" s="168" t="s">
        <v>193</v>
      </c>
      <c r="B32" s="168" t="s">
        <v>194</v>
      </c>
      <c r="C32" s="240" t="s">
        <v>270</v>
      </c>
      <c r="D32" s="262"/>
      <c r="E32" s="95">
        <v>119</v>
      </c>
      <c r="F32" s="95">
        <v>119</v>
      </c>
      <c r="G32" s="95">
        <f t="shared" si="1"/>
        <v>144</v>
      </c>
      <c r="H32" s="96">
        <f>Q32</f>
        <v>130</v>
      </c>
      <c r="I32" s="96">
        <f>Q32</f>
        <v>130</v>
      </c>
      <c r="J32" s="97">
        <v>5.2</v>
      </c>
      <c r="K32" s="98">
        <f>Q32</f>
        <v>130</v>
      </c>
      <c r="L32" s="98">
        <v>5.2</v>
      </c>
      <c r="M32" s="105">
        <f t="shared" si="5"/>
        <v>135</v>
      </c>
      <c r="N32" s="131">
        <v>-10</v>
      </c>
      <c r="O32" s="174"/>
      <c r="P32" s="175"/>
      <c r="Q32" s="148">
        <v>130</v>
      </c>
      <c r="R32" s="148">
        <v>5.2</v>
      </c>
      <c r="S32" s="100">
        <f>Q32</f>
        <v>130</v>
      </c>
      <c r="T32" s="100">
        <f>Q32</f>
        <v>130</v>
      </c>
      <c r="U32" s="101">
        <f t="shared" si="8"/>
        <v>86.66666666666667</v>
      </c>
      <c r="V32" s="102" t="s">
        <v>21</v>
      </c>
      <c r="W32" s="103">
        <v>125</v>
      </c>
      <c r="X32" s="104">
        <f t="shared" si="9"/>
        <v>173.33333333333334</v>
      </c>
      <c r="Y32" s="86">
        <v>5.2</v>
      </c>
    </row>
    <row r="33" spans="1:25" ht="12.75">
      <c r="A33" s="71" t="s">
        <v>193</v>
      </c>
      <c r="B33" s="71" t="s">
        <v>194</v>
      </c>
      <c r="C33" s="216" t="s">
        <v>49</v>
      </c>
      <c r="D33" s="217"/>
      <c r="E33" s="21">
        <f>O33+'[1]50'!E34</f>
        <v>179</v>
      </c>
      <c r="F33" s="21">
        <f>O33+'[1]50'!F34</f>
        <v>129</v>
      </c>
      <c r="G33" s="21">
        <f t="shared" si="1"/>
        <v>204</v>
      </c>
      <c r="H33" s="22">
        <f t="shared" si="2"/>
        <v>170</v>
      </c>
      <c r="I33" s="22">
        <f t="shared" si="3"/>
        <v>165</v>
      </c>
      <c r="J33" s="23">
        <v>6.8</v>
      </c>
      <c r="K33" s="24">
        <f t="shared" si="4"/>
        <v>180</v>
      </c>
      <c r="L33" s="24">
        <v>7.2</v>
      </c>
      <c r="M33" s="25">
        <f t="shared" si="5"/>
        <v>165</v>
      </c>
      <c r="N33" s="114">
        <v>-10</v>
      </c>
      <c r="O33" s="170"/>
      <c r="P33" s="171"/>
      <c r="Q33" s="68">
        <f>O33+'[1]50'!P34</f>
        <v>160</v>
      </c>
      <c r="R33" s="68">
        <v>6.4</v>
      </c>
      <c r="S33" s="26">
        <f t="shared" si="6"/>
        <v>165</v>
      </c>
      <c r="T33" s="26">
        <f t="shared" si="7"/>
        <v>170</v>
      </c>
      <c r="U33" s="27">
        <f t="shared" si="8"/>
        <v>106.66666666666667</v>
      </c>
      <c r="V33" s="28" t="s">
        <v>21</v>
      </c>
      <c r="W33" s="29">
        <v>205</v>
      </c>
      <c r="X33">
        <f t="shared" si="9"/>
        <v>213.33333333333334</v>
      </c>
      <c r="Y33" s="23">
        <f t="shared" si="0"/>
        <v>6.6</v>
      </c>
    </row>
    <row r="34" spans="1:25" ht="12.75">
      <c r="A34" s="71" t="s">
        <v>193</v>
      </c>
      <c r="B34" s="71" t="s">
        <v>194</v>
      </c>
      <c r="C34" s="216" t="s">
        <v>51</v>
      </c>
      <c r="D34" s="217"/>
      <c r="E34" s="21">
        <f>O34+'[1]50'!E36</f>
        <v>169</v>
      </c>
      <c r="F34" s="21">
        <f>O34+'[1]50'!F36</f>
        <v>121</v>
      </c>
      <c r="G34" s="21">
        <f t="shared" si="1"/>
        <v>194</v>
      </c>
      <c r="H34" s="22">
        <f t="shared" si="2"/>
        <v>165</v>
      </c>
      <c r="I34" s="22">
        <f t="shared" si="3"/>
        <v>160</v>
      </c>
      <c r="J34" s="23">
        <v>6.6</v>
      </c>
      <c r="K34" s="24">
        <f t="shared" si="4"/>
        <v>175</v>
      </c>
      <c r="L34" s="24">
        <v>7</v>
      </c>
      <c r="M34" s="25">
        <f t="shared" si="5"/>
        <v>160</v>
      </c>
      <c r="N34" s="114">
        <v>-10</v>
      </c>
      <c r="O34" s="170"/>
      <c r="P34" s="171"/>
      <c r="Q34" s="68">
        <f>O34+'[1]50'!P36</f>
        <v>155</v>
      </c>
      <c r="R34" s="68">
        <v>6.2</v>
      </c>
      <c r="S34" s="26">
        <f t="shared" si="6"/>
        <v>160</v>
      </c>
      <c r="T34" s="26">
        <f t="shared" si="7"/>
        <v>165</v>
      </c>
      <c r="U34" s="27">
        <f t="shared" si="8"/>
        <v>103.33333333333333</v>
      </c>
      <c r="V34" s="28" t="s">
        <v>21</v>
      </c>
      <c r="W34" s="29">
        <v>205</v>
      </c>
      <c r="X34">
        <f t="shared" si="9"/>
        <v>206.66666666666666</v>
      </c>
      <c r="Y34" s="23">
        <f t="shared" si="0"/>
        <v>6.3999999999999995</v>
      </c>
    </row>
    <row r="35" spans="1:25" ht="12.75">
      <c r="A35" s="71" t="s">
        <v>193</v>
      </c>
      <c r="B35" s="71" t="s">
        <v>194</v>
      </c>
      <c r="C35" s="236" t="s">
        <v>52</v>
      </c>
      <c r="D35" s="217"/>
      <c r="E35" s="21">
        <f>O35+'[1]50'!E37</f>
        <v>149</v>
      </c>
      <c r="F35" s="21">
        <f>O35+'[1]50'!F37</f>
        <v>110</v>
      </c>
      <c r="G35" s="21">
        <f t="shared" si="1"/>
        <v>174</v>
      </c>
      <c r="H35" s="22">
        <f t="shared" si="2"/>
        <v>145</v>
      </c>
      <c r="I35" s="22">
        <f t="shared" si="3"/>
        <v>140</v>
      </c>
      <c r="J35" s="23">
        <v>5.8</v>
      </c>
      <c r="K35" s="24">
        <f t="shared" si="4"/>
        <v>155</v>
      </c>
      <c r="L35" s="24">
        <v>6.2</v>
      </c>
      <c r="M35" s="25">
        <f t="shared" si="5"/>
        <v>140</v>
      </c>
      <c r="N35" s="114">
        <v>-10</v>
      </c>
      <c r="O35" s="170"/>
      <c r="P35" s="171"/>
      <c r="Q35" s="68">
        <f>O35+'[1]50'!P37</f>
        <v>135</v>
      </c>
      <c r="R35" s="68">
        <v>5.4</v>
      </c>
      <c r="S35" s="26">
        <f t="shared" si="6"/>
        <v>140</v>
      </c>
      <c r="T35" s="26">
        <f t="shared" si="7"/>
        <v>145</v>
      </c>
      <c r="U35" s="27">
        <f t="shared" si="8"/>
        <v>90</v>
      </c>
      <c r="V35" s="28" t="s">
        <v>21</v>
      </c>
      <c r="W35" s="29">
        <v>175</v>
      </c>
      <c r="X35">
        <f t="shared" si="9"/>
        <v>180</v>
      </c>
      <c r="Y35" s="23">
        <f t="shared" si="0"/>
        <v>5.6</v>
      </c>
    </row>
    <row r="36" spans="1:25" ht="12.75">
      <c r="A36" s="71" t="s">
        <v>193</v>
      </c>
      <c r="B36" s="71" t="s">
        <v>194</v>
      </c>
      <c r="C36" s="236" t="s">
        <v>53</v>
      </c>
      <c r="D36" s="217"/>
      <c r="E36" s="21">
        <f>O36+'[1]50'!E38</f>
        <v>169</v>
      </c>
      <c r="F36" s="21">
        <f>O36+'[1]50'!F38</f>
        <v>123</v>
      </c>
      <c r="G36" s="21">
        <f t="shared" si="1"/>
        <v>194</v>
      </c>
      <c r="H36" s="22">
        <f t="shared" si="2"/>
        <v>160</v>
      </c>
      <c r="I36" s="22">
        <f t="shared" si="3"/>
        <v>155</v>
      </c>
      <c r="J36" s="23">
        <v>6.4</v>
      </c>
      <c r="K36" s="24">
        <f t="shared" si="4"/>
        <v>170</v>
      </c>
      <c r="L36" s="24">
        <v>6.8</v>
      </c>
      <c r="M36" s="25">
        <f t="shared" si="5"/>
        <v>155</v>
      </c>
      <c r="N36" s="114">
        <v>-10</v>
      </c>
      <c r="O36" s="170"/>
      <c r="P36" s="171"/>
      <c r="Q36" s="68">
        <f>O36+'[1]50'!P38</f>
        <v>150</v>
      </c>
      <c r="R36" s="68">
        <v>6</v>
      </c>
      <c r="S36" s="26">
        <f t="shared" si="6"/>
        <v>155</v>
      </c>
      <c r="T36" s="26">
        <f t="shared" si="7"/>
        <v>160</v>
      </c>
      <c r="U36" s="27">
        <f t="shared" si="8"/>
        <v>100</v>
      </c>
      <c r="V36" s="28" t="s">
        <v>21</v>
      </c>
      <c r="W36" s="29">
        <v>195</v>
      </c>
      <c r="X36">
        <f t="shared" si="9"/>
        <v>200</v>
      </c>
      <c r="Y36" s="23">
        <f t="shared" si="0"/>
        <v>6.2</v>
      </c>
    </row>
    <row r="37" spans="1:25" ht="12.75">
      <c r="A37" s="71" t="s">
        <v>193</v>
      </c>
      <c r="B37" s="71" t="s">
        <v>194</v>
      </c>
      <c r="C37" s="236" t="s">
        <v>54</v>
      </c>
      <c r="D37" s="217"/>
      <c r="E37" s="21">
        <f>O37+'[1]50'!E39</f>
        <v>169</v>
      </c>
      <c r="F37" s="21">
        <f>O37+'[1]50'!F39</f>
        <v>130</v>
      </c>
      <c r="G37" s="21">
        <f t="shared" si="1"/>
        <v>194</v>
      </c>
      <c r="H37" s="22">
        <f t="shared" si="2"/>
        <v>170</v>
      </c>
      <c r="I37" s="22">
        <f t="shared" si="3"/>
        <v>165</v>
      </c>
      <c r="J37" s="23">
        <v>6.8</v>
      </c>
      <c r="K37" s="24">
        <f t="shared" si="4"/>
        <v>180</v>
      </c>
      <c r="L37" s="24">
        <v>7.2</v>
      </c>
      <c r="M37" s="25">
        <f t="shared" si="5"/>
        <v>165</v>
      </c>
      <c r="N37" s="114">
        <v>-10</v>
      </c>
      <c r="O37" s="170"/>
      <c r="P37" s="171"/>
      <c r="Q37" s="68">
        <f>O37+'[1]50'!P39</f>
        <v>160</v>
      </c>
      <c r="R37" s="68">
        <v>6.4</v>
      </c>
      <c r="S37" s="26">
        <f t="shared" si="6"/>
        <v>165</v>
      </c>
      <c r="T37" s="26">
        <f t="shared" si="7"/>
        <v>170</v>
      </c>
      <c r="U37" s="27">
        <f t="shared" si="8"/>
        <v>106.66666666666667</v>
      </c>
      <c r="V37" s="28" t="s">
        <v>21</v>
      </c>
      <c r="W37" s="29">
        <v>205</v>
      </c>
      <c r="X37">
        <f t="shared" si="9"/>
        <v>213.33333333333334</v>
      </c>
      <c r="Y37" s="23">
        <f t="shared" si="0"/>
        <v>6.6</v>
      </c>
    </row>
    <row r="38" spans="1:25" ht="12.75">
      <c r="A38" s="71" t="s">
        <v>193</v>
      </c>
      <c r="B38" s="71" t="s">
        <v>194</v>
      </c>
      <c r="C38" s="216" t="s">
        <v>55</v>
      </c>
      <c r="D38" s="217"/>
      <c r="E38" s="21">
        <f>O38+'[1]50'!E40</f>
        <v>125</v>
      </c>
      <c r="F38" s="21">
        <f>O38+'[1]50'!F40</f>
        <v>122</v>
      </c>
      <c r="G38" s="21">
        <f t="shared" si="1"/>
        <v>150</v>
      </c>
      <c r="H38" s="22">
        <f t="shared" si="2"/>
        <v>125</v>
      </c>
      <c r="I38" s="22">
        <f t="shared" si="3"/>
        <v>120</v>
      </c>
      <c r="J38" s="23">
        <v>5</v>
      </c>
      <c r="K38" s="24">
        <f t="shared" si="4"/>
        <v>135</v>
      </c>
      <c r="L38" s="24">
        <v>5.4</v>
      </c>
      <c r="M38" s="25">
        <f t="shared" si="5"/>
        <v>120</v>
      </c>
      <c r="N38" s="114">
        <v>-10</v>
      </c>
      <c r="O38" s="170"/>
      <c r="P38" s="171"/>
      <c r="Q38" s="68">
        <f>O38+'[1]50'!P40</f>
        <v>115</v>
      </c>
      <c r="R38" s="68">
        <v>4.6</v>
      </c>
      <c r="S38" s="26">
        <f t="shared" si="6"/>
        <v>120</v>
      </c>
      <c r="T38" s="26">
        <f t="shared" si="7"/>
        <v>125</v>
      </c>
      <c r="U38" s="27">
        <f t="shared" si="8"/>
        <v>76.66666666666667</v>
      </c>
      <c r="V38" s="28" t="s">
        <v>21</v>
      </c>
      <c r="W38" s="29">
        <v>145</v>
      </c>
      <c r="X38">
        <f t="shared" si="9"/>
        <v>153.33333333333334</v>
      </c>
      <c r="Y38" s="23">
        <f t="shared" si="0"/>
        <v>4.8</v>
      </c>
    </row>
    <row r="39" spans="1:25" ht="12.75">
      <c r="A39" s="71" t="s">
        <v>193</v>
      </c>
      <c r="B39" s="71" t="s">
        <v>194</v>
      </c>
      <c r="C39" s="216" t="s">
        <v>56</v>
      </c>
      <c r="D39" s="217"/>
      <c r="E39" s="21">
        <f>O39+'[1]50'!E41</f>
        <v>194</v>
      </c>
      <c r="F39" s="21">
        <f>O39+'[1]50'!F41</f>
        <v>137</v>
      </c>
      <c r="G39" s="21">
        <f t="shared" si="1"/>
        <v>219</v>
      </c>
      <c r="H39" s="22">
        <f t="shared" si="2"/>
        <v>175</v>
      </c>
      <c r="I39" s="22">
        <f t="shared" si="3"/>
        <v>170</v>
      </c>
      <c r="J39" s="23">
        <v>7</v>
      </c>
      <c r="K39" s="24">
        <f t="shared" si="4"/>
        <v>185</v>
      </c>
      <c r="L39" s="24">
        <v>7.4</v>
      </c>
      <c r="M39" s="25">
        <f t="shared" si="5"/>
        <v>170</v>
      </c>
      <c r="N39" s="114">
        <v>-10</v>
      </c>
      <c r="O39" s="170"/>
      <c r="P39" s="171"/>
      <c r="Q39" s="68">
        <f>O39+'[1]50'!P41</f>
        <v>165</v>
      </c>
      <c r="R39" s="68">
        <v>6.6</v>
      </c>
      <c r="S39" s="26">
        <f t="shared" si="6"/>
        <v>170</v>
      </c>
      <c r="T39" s="26">
        <f t="shared" si="7"/>
        <v>175</v>
      </c>
      <c r="U39" s="27">
        <f t="shared" si="8"/>
        <v>110</v>
      </c>
      <c r="V39" s="28" t="s">
        <v>21</v>
      </c>
      <c r="W39" s="29">
        <v>215</v>
      </c>
      <c r="X39">
        <f t="shared" si="9"/>
        <v>220</v>
      </c>
      <c r="Y39" s="23">
        <f t="shared" si="0"/>
        <v>6.8</v>
      </c>
    </row>
    <row r="40" spans="1:25" ht="12.75">
      <c r="A40" s="71" t="s">
        <v>193</v>
      </c>
      <c r="B40" s="71" t="s">
        <v>194</v>
      </c>
      <c r="C40" s="264" t="s">
        <v>224</v>
      </c>
      <c r="D40" s="245"/>
      <c r="E40" s="21">
        <v>235</v>
      </c>
      <c r="F40" s="21">
        <v>165</v>
      </c>
      <c r="G40" s="21">
        <f t="shared" si="1"/>
        <v>260</v>
      </c>
      <c r="H40" s="22">
        <f t="shared" si="2"/>
        <v>220</v>
      </c>
      <c r="I40" s="22">
        <f t="shared" si="3"/>
        <v>215</v>
      </c>
      <c r="J40" s="23">
        <v>8.55</v>
      </c>
      <c r="K40" s="24">
        <f t="shared" si="4"/>
        <v>230</v>
      </c>
      <c r="L40" s="24">
        <v>8.95</v>
      </c>
      <c r="M40" s="25">
        <f t="shared" si="5"/>
        <v>215</v>
      </c>
      <c r="N40" s="114">
        <v>-10</v>
      </c>
      <c r="O40" s="170"/>
      <c r="P40" s="171"/>
      <c r="Q40" s="68">
        <v>210</v>
      </c>
      <c r="R40" s="68">
        <v>8.15</v>
      </c>
      <c r="S40" s="26">
        <f t="shared" si="6"/>
        <v>215</v>
      </c>
      <c r="T40" s="26">
        <f t="shared" si="7"/>
        <v>220</v>
      </c>
      <c r="U40" s="27">
        <f t="shared" si="8"/>
        <v>140</v>
      </c>
      <c r="V40" s="28" t="s">
        <v>21</v>
      </c>
      <c r="W40" s="29">
        <v>275</v>
      </c>
      <c r="X40">
        <f t="shared" si="9"/>
        <v>280</v>
      </c>
      <c r="Y40" s="23">
        <f t="shared" si="0"/>
        <v>8.350000000000001</v>
      </c>
    </row>
    <row r="41" spans="1:25" ht="12.75">
      <c r="A41" s="71" t="s">
        <v>193</v>
      </c>
      <c r="B41" s="71" t="s">
        <v>194</v>
      </c>
      <c r="C41" s="216" t="s">
        <v>57</v>
      </c>
      <c r="D41" s="217"/>
      <c r="E41" s="21">
        <v>225</v>
      </c>
      <c r="F41" s="21">
        <v>157</v>
      </c>
      <c r="G41" s="21">
        <f t="shared" si="1"/>
        <v>250</v>
      </c>
      <c r="H41" s="22">
        <f t="shared" si="2"/>
        <v>205</v>
      </c>
      <c r="I41" s="22">
        <f t="shared" si="3"/>
        <v>200</v>
      </c>
      <c r="J41" s="23">
        <f>R41+0.4</f>
        <v>8.4</v>
      </c>
      <c r="K41" s="24">
        <f t="shared" si="4"/>
        <v>215</v>
      </c>
      <c r="L41" s="24">
        <f>R41+0.8</f>
        <v>8.8</v>
      </c>
      <c r="M41" s="25">
        <f t="shared" si="5"/>
        <v>200</v>
      </c>
      <c r="N41" s="114">
        <v>-10</v>
      </c>
      <c r="O41" s="170"/>
      <c r="P41" s="171"/>
      <c r="Q41" s="68">
        <v>195</v>
      </c>
      <c r="R41" s="68">
        <v>8</v>
      </c>
      <c r="S41" s="26">
        <f t="shared" si="6"/>
        <v>200</v>
      </c>
      <c r="T41" s="26">
        <f t="shared" si="7"/>
        <v>205</v>
      </c>
      <c r="U41" s="27">
        <f t="shared" si="8"/>
        <v>130</v>
      </c>
      <c r="V41" s="28" t="s">
        <v>21</v>
      </c>
      <c r="W41" s="29">
        <v>255</v>
      </c>
      <c r="X41">
        <f t="shared" si="9"/>
        <v>260</v>
      </c>
      <c r="Y41" s="23">
        <f t="shared" si="0"/>
        <v>8.200000000000001</v>
      </c>
    </row>
    <row r="42" spans="1:126" s="283" customFormat="1" ht="12.75">
      <c r="A42" s="272"/>
      <c r="B42" s="273"/>
      <c r="C42" s="274" t="s">
        <v>268</v>
      </c>
      <c r="D42" s="275"/>
      <c r="E42" s="276"/>
      <c r="F42" s="276"/>
      <c r="G42" s="276"/>
      <c r="H42" s="276"/>
      <c r="I42" s="276"/>
      <c r="J42" s="276"/>
      <c r="K42" s="276"/>
      <c r="L42" s="276"/>
      <c r="M42" s="276"/>
      <c r="N42" s="277"/>
      <c r="O42" s="278"/>
      <c r="P42" s="279"/>
      <c r="Q42" s="280"/>
      <c r="R42" s="280"/>
      <c r="S42" s="276"/>
      <c r="T42" s="276"/>
      <c r="U42" s="281"/>
      <c r="V42" s="282"/>
      <c r="W42" s="276"/>
      <c r="Y42" s="276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</row>
    <row r="43" spans="1:25" ht="12.75">
      <c r="A43" s="71" t="s">
        <v>194</v>
      </c>
      <c r="B43" s="71" t="s">
        <v>193</v>
      </c>
      <c r="C43" s="216" t="s">
        <v>271</v>
      </c>
      <c r="D43" s="218"/>
      <c r="E43" s="21"/>
      <c r="F43" s="21"/>
      <c r="G43" s="21"/>
      <c r="H43" s="22">
        <f>Q43+0</f>
        <v>285</v>
      </c>
      <c r="I43" s="22">
        <f>Q43-5</f>
        <v>280</v>
      </c>
      <c r="J43" s="23">
        <f>R43+0</f>
        <v>11.4</v>
      </c>
      <c r="K43" s="24">
        <f>Q43+0</f>
        <v>285</v>
      </c>
      <c r="L43" s="24">
        <f>R43+0</f>
        <v>11.4</v>
      </c>
      <c r="M43" s="79"/>
      <c r="N43" s="115"/>
      <c r="O43" s="170"/>
      <c r="P43" s="171"/>
      <c r="Q43" s="68">
        <v>285</v>
      </c>
      <c r="R43" s="68">
        <v>11.4</v>
      </c>
      <c r="S43" s="26">
        <f>Q43+5</f>
        <v>290</v>
      </c>
      <c r="T43" s="26">
        <f>Q43+10</f>
        <v>295</v>
      </c>
      <c r="U43" s="27">
        <f>Q43+0</f>
        <v>285</v>
      </c>
      <c r="V43" s="28" t="s">
        <v>21</v>
      </c>
      <c r="W43" s="29">
        <v>425</v>
      </c>
      <c r="X43">
        <f>Q43*1.5</f>
        <v>427.5</v>
      </c>
      <c r="Y43" s="23">
        <f t="shared" si="0"/>
        <v>11.200000000000001</v>
      </c>
    </row>
    <row r="44" spans="1:25" ht="12.75">
      <c r="A44" s="284"/>
      <c r="B44" s="285"/>
      <c r="C44" s="237" t="s">
        <v>58</v>
      </c>
      <c r="D44" s="286"/>
      <c r="E44" s="34"/>
      <c r="F44" s="34"/>
      <c r="G44" s="34"/>
      <c r="H44" s="34"/>
      <c r="I44" s="34"/>
      <c r="J44" s="34"/>
      <c r="K44" s="34"/>
      <c r="L44" s="34"/>
      <c r="M44" s="34"/>
      <c r="N44" s="117"/>
      <c r="O44" s="318"/>
      <c r="P44" s="319"/>
      <c r="Q44" s="137"/>
      <c r="R44" s="137"/>
      <c r="S44" s="34"/>
      <c r="T44" s="34"/>
      <c r="U44" s="35"/>
      <c r="V44" s="36"/>
      <c r="W44" s="34"/>
      <c r="X44" s="320"/>
      <c r="Y44" s="34"/>
    </row>
    <row r="45" spans="1:25" ht="12.75">
      <c r="A45" s="71" t="s">
        <v>193</v>
      </c>
      <c r="B45" s="71" t="s">
        <v>194</v>
      </c>
      <c r="C45" s="216" t="s">
        <v>59</v>
      </c>
      <c r="D45" s="217"/>
      <c r="E45" s="21">
        <f>O45+'[1]50'!E45</f>
        <v>145</v>
      </c>
      <c r="F45" s="21">
        <f>O45+'[1]50'!F45</f>
        <v>105</v>
      </c>
      <c r="G45" s="21">
        <f>E45+25</f>
        <v>170</v>
      </c>
      <c r="H45" s="22">
        <f>Q45+10</f>
        <v>140</v>
      </c>
      <c r="I45" s="22">
        <f>Q45+5</f>
        <v>135</v>
      </c>
      <c r="J45" s="23">
        <v>5.6</v>
      </c>
      <c r="K45" s="24">
        <f>Q45+20</f>
        <v>150</v>
      </c>
      <c r="L45" s="24" t="s">
        <v>239</v>
      </c>
      <c r="M45" s="25">
        <f>Q45+5</f>
        <v>135</v>
      </c>
      <c r="N45" s="114">
        <v>-10</v>
      </c>
      <c r="O45" s="170"/>
      <c r="P45" s="171"/>
      <c r="Q45" s="68">
        <f>O45+'[1]50'!P45</f>
        <v>130</v>
      </c>
      <c r="R45" s="68">
        <v>5.2</v>
      </c>
      <c r="S45" s="26">
        <f>Q45+5</f>
        <v>135</v>
      </c>
      <c r="T45" s="26">
        <f>Q45+10</f>
        <v>140</v>
      </c>
      <c r="U45" s="27">
        <f>Q45/1.5</f>
        <v>86.66666666666667</v>
      </c>
      <c r="V45" s="28" t="s">
        <v>21</v>
      </c>
      <c r="W45" s="29">
        <v>165</v>
      </c>
      <c r="X45">
        <f t="shared" si="9"/>
        <v>173.33333333333334</v>
      </c>
      <c r="Y45" s="23">
        <f t="shared" si="0"/>
        <v>5.3999999999999995</v>
      </c>
    </row>
    <row r="46" spans="1:25" ht="12.75">
      <c r="A46" s="71"/>
      <c r="B46" s="71" t="s">
        <v>194</v>
      </c>
      <c r="C46" s="240" t="s">
        <v>247</v>
      </c>
      <c r="D46" s="262"/>
      <c r="E46" s="84">
        <v>110</v>
      </c>
      <c r="F46" s="84">
        <f>E46+0</f>
        <v>110</v>
      </c>
      <c r="G46" s="84">
        <f>E46+20</f>
        <v>130</v>
      </c>
      <c r="H46" s="85">
        <f>Q46+0</f>
        <v>100</v>
      </c>
      <c r="I46" s="85">
        <f>Q46+0</f>
        <v>100</v>
      </c>
      <c r="J46" s="86">
        <v>4</v>
      </c>
      <c r="K46" s="87">
        <f>Q46+0</f>
        <v>100</v>
      </c>
      <c r="L46" s="87">
        <v>4</v>
      </c>
      <c r="M46" s="78">
        <f>Q46+10</f>
        <v>110</v>
      </c>
      <c r="N46" s="120">
        <v>-10</v>
      </c>
      <c r="O46" s="176"/>
      <c r="P46" s="177"/>
      <c r="Q46" s="140">
        <v>100</v>
      </c>
      <c r="R46" s="140">
        <v>4.4</v>
      </c>
      <c r="S46" s="88">
        <f>Q46+0</f>
        <v>100</v>
      </c>
      <c r="T46" s="88">
        <f>Q46+0</f>
        <v>100</v>
      </c>
      <c r="U46" s="89">
        <f>Q46+0</f>
        <v>100</v>
      </c>
      <c r="V46" s="28" t="s">
        <v>21</v>
      </c>
      <c r="W46" s="91">
        <v>125</v>
      </c>
      <c r="X46" s="169">
        <f>Q46+25</f>
        <v>125</v>
      </c>
      <c r="Y46" s="86">
        <v>4</v>
      </c>
    </row>
    <row r="47" spans="1:25" ht="12.75">
      <c r="A47" s="71" t="s">
        <v>193</v>
      </c>
      <c r="B47" s="71" t="s">
        <v>194</v>
      </c>
      <c r="C47" s="216" t="s">
        <v>60</v>
      </c>
      <c r="D47" s="217"/>
      <c r="E47" s="21">
        <f>O47+'[1]50'!E46</f>
        <v>145</v>
      </c>
      <c r="F47" s="21">
        <f>O47+'[1]50'!F46</f>
        <v>105</v>
      </c>
      <c r="G47" s="21">
        <f>E47+25</f>
        <v>170</v>
      </c>
      <c r="H47" s="22">
        <f>Q47+10</f>
        <v>140</v>
      </c>
      <c r="I47" s="22">
        <f>Q47+5</f>
        <v>135</v>
      </c>
      <c r="J47" s="23">
        <v>5.6</v>
      </c>
      <c r="K47" s="24">
        <f>Q47+20</f>
        <v>150</v>
      </c>
      <c r="L47" s="24">
        <v>6</v>
      </c>
      <c r="M47" s="25">
        <f>Q47+5</f>
        <v>135</v>
      </c>
      <c r="N47" s="114">
        <v>-10</v>
      </c>
      <c r="O47" s="170"/>
      <c r="P47" s="171"/>
      <c r="Q47" s="68">
        <f>O47+'[1]50'!P46</f>
        <v>130</v>
      </c>
      <c r="R47" s="68">
        <v>5.2</v>
      </c>
      <c r="S47" s="26">
        <f>Q47+5</f>
        <v>135</v>
      </c>
      <c r="T47" s="26">
        <f>Q47+10</f>
        <v>140</v>
      </c>
      <c r="U47" s="27">
        <f>Q47/1.5</f>
        <v>86.66666666666667</v>
      </c>
      <c r="V47" s="28" t="s">
        <v>21</v>
      </c>
      <c r="W47" s="29">
        <v>165</v>
      </c>
      <c r="X47">
        <f t="shared" si="9"/>
        <v>173.33333333333334</v>
      </c>
      <c r="Y47" s="23">
        <f t="shared" si="0"/>
        <v>5.3999999999999995</v>
      </c>
    </row>
    <row r="48" spans="1:25" ht="12.75">
      <c r="A48" s="71"/>
      <c r="B48" s="71" t="s">
        <v>194</v>
      </c>
      <c r="C48" s="240" t="s">
        <v>248</v>
      </c>
      <c r="D48" s="262"/>
      <c r="E48" s="84">
        <v>110</v>
      </c>
      <c r="F48" s="84">
        <f>E48+0</f>
        <v>110</v>
      </c>
      <c r="G48" s="84">
        <f>E48+20</f>
        <v>130</v>
      </c>
      <c r="H48" s="85">
        <f>Q48+0</f>
        <v>100</v>
      </c>
      <c r="I48" s="85">
        <f>Q48+0</f>
        <v>100</v>
      </c>
      <c r="J48" s="86">
        <v>4</v>
      </c>
      <c r="K48" s="87">
        <f>Q48+0</f>
        <v>100</v>
      </c>
      <c r="L48" s="87">
        <v>4</v>
      </c>
      <c r="M48" s="78">
        <f>Q48+10</f>
        <v>110</v>
      </c>
      <c r="N48" s="120">
        <v>-10</v>
      </c>
      <c r="O48" s="176"/>
      <c r="P48" s="177"/>
      <c r="Q48" s="140">
        <v>100</v>
      </c>
      <c r="R48" s="140">
        <v>4.4</v>
      </c>
      <c r="S48" s="88">
        <f>Q48+0</f>
        <v>100</v>
      </c>
      <c r="T48" s="88">
        <f>Q48+0</f>
        <v>100</v>
      </c>
      <c r="U48" s="89">
        <f>Q48+0</f>
        <v>100</v>
      </c>
      <c r="V48" s="28" t="s">
        <v>21</v>
      </c>
      <c r="W48" s="91">
        <v>125</v>
      </c>
      <c r="X48" s="169">
        <f>Q48+25</f>
        <v>125</v>
      </c>
      <c r="Y48" s="86">
        <v>4</v>
      </c>
    </row>
    <row r="49" spans="1:25" ht="12.75">
      <c r="A49" s="287"/>
      <c r="B49" s="288"/>
      <c r="C49" s="238" t="s">
        <v>61</v>
      </c>
      <c r="D49" s="289"/>
      <c r="E49" s="37"/>
      <c r="F49" s="37"/>
      <c r="G49" s="37"/>
      <c r="H49" s="37"/>
      <c r="I49" s="37"/>
      <c r="J49" s="37"/>
      <c r="K49" s="37"/>
      <c r="L49" s="37"/>
      <c r="M49" s="37"/>
      <c r="N49" s="118"/>
      <c r="O49" s="182"/>
      <c r="P49" s="183"/>
      <c r="Q49" s="138"/>
      <c r="R49" s="138"/>
      <c r="S49" s="37"/>
      <c r="T49" s="37"/>
      <c r="U49" s="38"/>
      <c r="V49" s="39"/>
      <c r="W49" s="37"/>
      <c r="X49" s="184"/>
      <c r="Y49" s="37"/>
    </row>
    <row r="50" spans="1:25" ht="12.75">
      <c r="A50" s="83" t="s">
        <v>194</v>
      </c>
      <c r="B50" s="71" t="s">
        <v>193</v>
      </c>
      <c r="C50" s="216" t="s">
        <v>62</v>
      </c>
      <c r="D50" s="217"/>
      <c r="E50" s="21">
        <v>89</v>
      </c>
      <c r="F50" s="21">
        <v>63</v>
      </c>
      <c r="G50" s="21">
        <f>E50+25</f>
        <v>114</v>
      </c>
      <c r="H50" s="22">
        <f>K50+0</f>
        <v>65</v>
      </c>
      <c r="I50" s="22">
        <f>Q50-5</f>
        <v>60</v>
      </c>
      <c r="J50" s="23">
        <f>R50+0.4</f>
        <v>3</v>
      </c>
      <c r="K50" s="24">
        <f>Q50+0</f>
        <v>65</v>
      </c>
      <c r="L50" s="24">
        <f>R50+0.8</f>
        <v>3.4000000000000004</v>
      </c>
      <c r="M50" s="79"/>
      <c r="N50" s="115"/>
      <c r="O50" s="170">
        <v>-15</v>
      </c>
      <c r="P50" s="171"/>
      <c r="Q50" s="68">
        <f>O50+'[1]50'!P48</f>
        <v>65</v>
      </c>
      <c r="R50" s="68">
        <v>2.6</v>
      </c>
      <c r="S50" s="26">
        <f>Q50+5</f>
        <v>70</v>
      </c>
      <c r="T50" s="26">
        <f>Q50+10</f>
        <v>75</v>
      </c>
      <c r="U50" s="27">
        <f>Q50+0</f>
        <v>65</v>
      </c>
      <c r="V50" s="28" t="s">
        <v>21</v>
      </c>
      <c r="W50" s="29">
        <v>95</v>
      </c>
      <c r="X50">
        <f>Q50*1.5</f>
        <v>97.5</v>
      </c>
      <c r="Y50" s="23">
        <f t="shared" si="0"/>
        <v>2.8</v>
      </c>
    </row>
    <row r="51" spans="1:25" ht="12.75">
      <c r="A51" s="71" t="s">
        <v>193</v>
      </c>
      <c r="B51" s="71" t="s">
        <v>194</v>
      </c>
      <c r="C51" s="240" t="s">
        <v>63</v>
      </c>
      <c r="D51" s="262"/>
      <c r="E51" s="84">
        <v>75</v>
      </c>
      <c r="F51" s="84">
        <f>E51+0</f>
        <v>75</v>
      </c>
      <c r="G51" s="84">
        <f>E51+20</f>
        <v>95</v>
      </c>
      <c r="H51" s="85">
        <f>Q51+0</f>
        <v>55</v>
      </c>
      <c r="I51" s="85">
        <f>Q51+0</f>
        <v>55</v>
      </c>
      <c r="J51" s="86">
        <v>2.2</v>
      </c>
      <c r="K51" s="87">
        <f>Q51+0</f>
        <v>55</v>
      </c>
      <c r="L51" s="87">
        <v>2.2</v>
      </c>
      <c r="M51" s="78">
        <f>Q51+10</f>
        <v>65</v>
      </c>
      <c r="N51" s="120">
        <v>-10</v>
      </c>
      <c r="O51" s="176"/>
      <c r="P51" s="177"/>
      <c r="Q51" s="140">
        <v>55</v>
      </c>
      <c r="R51" s="140">
        <v>2.2</v>
      </c>
      <c r="S51" s="88">
        <f>Q51+0</f>
        <v>55</v>
      </c>
      <c r="T51" s="88">
        <f>Q51+0</f>
        <v>55</v>
      </c>
      <c r="U51" s="89">
        <f>Q51+0</f>
        <v>55</v>
      </c>
      <c r="V51" s="28" t="s">
        <v>21</v>
      </c>
      <c r="W51" s="91">
        <v>75</v>
      </c>
      <c r="X51" s="169">
        <f>Q51+25</f>
        <v>80</v>
      </c>
      <c r="Y51" s="86">
        <v>2.2</v>
      </c>
    </row>
    <row r="52" spans="1:25" ht="12.75">
      <c r="A52" s="71" t="s">
        <v>193</v>
      </c>
      <c r="B52" s="71" t="s">
        <v>194</v>
      </c>
      <c r="C52" s="240" t="s">
        <v>64</v>
      </c>
      <c r="D52" s="215"/>
      <c r="E52" s="84">
        <v>79</v>
      </c>
      <c r="F52" s="84">
        <f>E52+0</f>
        <v>79</v>
      </c>
      <c r="G52" s="84">
        <f>E52+20</f>
        <v>99</v>
      </c>
      <c r="H52" s="85">
        <f>Q52+0</f>
        <v>65</v>
      </c>
      <c r="I52" s="85">
        <f>Q52+0</f>
        <v>65</v>
      </c>
      <c r="J52" s="86">
        <v>2.6</v>
      </c>
      <c r="K52" s="87">
        <f>Q52+0</f>
        <v>65</v>
      </c>
      <c r="L52" s="87">
        <v>2.6</v>
      </c>
      <c r="M52" s="78">
        <f>Q52+10</f>
        <v>75</v>
      </c>
      <c r="N52" s="120">
        <v>-10</v>
      </c>
      <c r="O52" s="176"/>
      <c r="P52" s="177"/>
      <c r="Q52" s="140">
        <v>65</v>
      </c>
      <c r="R52" s="140">
        <v>2.6</v>
      </c>
      <c r="S52" s="88">
        <f>Q52+0</f>
        <v>65</v>
      </c>
      <c r="T52" s="88">
        <f>Q52+0</f>
        <v>65</v>
      </c>
      <c r="U52" s="89">
        <f>Q52+0</f>
        <v>65</v>
      </c>
      <c r="V52" s="28" t="s">
        <v>21</v>
      </c>
      <c r="W52" s="91">
        <v>85</v>
      </c>
      <c r="X52" s="169">
        <f>Q52+25</f>
        <v>90</v>
      </c>
      <c r="Y52" s="86">
        <v>2.6</v>
      </c>
    </row>
    <row r="53" spans="1:25" ht="12.75">
      <c r="A53" s="290"/>
      <c r="B53" s="291"/>
      <c r="C53" s="107" t="s">
        <v>67</v>
      </c>
      <c r="D53" s="108"/>
      <c r="E53" s="43"/>
      <c r="F53" s="43"/>
      <c r="G53" s="43"/>
      <c r="H53" s="43"/>
      <c r="I53" s="43"/>
      <c r="J53" s="43"/>
      <c r="K53" s="43"/>
      <c r="L53" s="43"/>
      <c r="M53" s="43"/>
      <c r="N53" s="121"/>
      <c r="O53" s="185"/>
      <c r="P53" s="186"/>
      <c r="Q53" s="141"/>
      <c r="R53" s="141"/>
      <c r="S53" s="43"/>
      <c r="T53" s="43"/>
      <c r="U53" s="44"/>
      <c r="V53" s="45"/>
      <c r="W53" s="43"/>
      <c r="X53" s="187"/>
      <c r="Y53" s="43"/>
    </row>
    <row r="54" spans="1:25" ht="12.75">
      <c r="A54" s="71" t="s">
        <v>193</v>
      </c>
      <c r="B54" s="71" t="s">
        <v>194</v>
      </c>
      <c r="C54" s="216" t="s">
        <v>260</v>
      </c>
      <c r="D54" s="217"/>
      <c r="E54" s="21">
        <v>200</v>
      </c>
      <c r="F54" s="21">
        <v>142</v>
      </c>
      <c r="G54" s="21">
        <f>E54+25</f>
        <v>225</v>
      </c>
      <c r="H54" s="22">
        <f>Q54+10</f>
        <v>185</v>
      </c>
      <c r="I54" s="22">
        <f>Q54+5</f>
        <v>180</v>
      </c>
      <c r="J54" s="23">
        <f>R54+0.4</f>
        <v>7.1000000000000005</v>
      </c>
      <c r="K54" s="24">
        <f>Q54+20</f>
        <v>195</v>
      </c>
      <c r="L54" s="24">
        <f>R54+0.8</f>
        <v>7.5</v>
      </c>
      <c r="M54" s="25">
        <f>Q54+5</f>
        <v>180</v>
      </c>
      <c r="N54" s="114">
        <v>-10</v>
      </c>
      <c r="O54" s="170"/>
      <c r="P54" s="171"/>
      <c r="Q54" s="68">
        <v>175</v>
      </c>
      <c r="R54" s="68">
        <v>6.7</v>
      </c>
      <c r="S54" s="26">
        <f>Q54+5</f>
        <v>180</v>
      </c>
      <c r="T54" s="26">
        <f>Q54+10</f>
        <v>185</v>
      </c>
      <c r="U54" s="27">
        <f>Q54/1.5</f>
        <v>116.66666666666667</v>
      </c>
      <c r="V54" s="28" t="s">
        <v>21</v>
      </c>
      <c r="W54" s="29">
        <v>225</v>
      </c>
      <c r="X54">
        <f>U54*2</f>
        <v>233.33333333333334</v>
      </c>
      <c r="Y54" s="23">
        <f t="shared" si="0"/>
        <v>6.9</v>
      </c>
    </row>
    <row r="55" spans="1:25" ht="12.75">
      <c r="A55" s="71" t="s">
        <v>193</v>
      </c>
      <c r="B55" s="71" t="s">
        <v>194</v>
      </c>
      <c r="C55" s="240" t="s">
        <v>69</v>
      </c>
      <c r="D55" s="217"/>
      <c r="E55" s="84">
        <f>O55+'[1]50'!E55</f>
        <v>199</v>
      </c>
      <c r="F55" s="84">
        <f>O55+'[1]50'!F55</f>
        <v>199</v>
      </c>
      <c r="G55" s="84">
        <f>E55+20</f>
        <v>219</v>
      </c>
      <c r="H55" s="85">
        <f>Q55+0</f>
        <v>155</v>
      </c>
      <c r="I55" s="85">
        <f>Q55+0</f>
        <v>155</v>
      </c>
      <c r="J55" s="86">
        <v>6.2</v>
      </c>
      <c r="K55" s="87">
        <f>Q55+0</f>
        <v>155</v>
      </c>
      <c r="L55" s="87">
        <v>6.2</v>
      </c>
      <c r="M55" s="78">
        <f>Q55+10</f>
        <v>165</v>
      </c>
      <c r="N55" s="120">
        <v>-10</v>
      </c>
      <c r="O55" s="176"/>
      <c r="P55" s="171"/>
      <c r="Q55" s="140">
        <v>155</v>
      </c>
      <c r="R55" s="140">
        <v>6.2</v>
      </c>
      <c r="S55" s="88">
        <f>Q55+0</f>
        <v>155</v>
      </c>
      <c r="T55" s="88">
        <f>Q55+0</f>
        <v>155</v>
      </c>
      <c r="U55" s="89">
        <f>Q55+0</f>
        <v>155</v>
      </c>
      <c r="V55" s="90" t="s">
        <v>21</v>
      </c>
      <c r="W55" s="91">
        <v>175</v>
      </c>
      <c r="X55">
        <f>Q55+25</f>
        <v>180</v>
      </c>
      <c r="Y55" s="86">
        <v>6.2</v>
      </c>
    </row>
    <row r="56" spans="1:25" ht="12.75">
      <c r="A56" s="71" t="s">
        <v>193</v>
      </c>
      <c r="B56" s="71" t="s">
        <v>194</v>
      </c>
      <c r="C56" s="216" t="s">
        <v>240</v>
      </c>
      <c r="D56" s="217"/>
      <c r="E56" s="21">
        <f>O56+'[1]50'!E56</f>
        <v>229</v>
      </c>
      <c r="F56" s="21">
        <f>O56+'[1]50'!F56</f>
        <v>163</v>
      </c>
      <c r="G56" s="21">
        <f>E56+25</f>
        <v>254</v>
      </c>
      <c r="H56" s="22">
        <f>Q56+10</f>
        <v>215</v>
      </c>
      <c r="I56" s="22">
        <f>Q56+5</f>
        <v>210</v>
      </c>
      <c r="J56" s="23">
        <f>R56+0.4</f>
        <v>8.5</v>
      </c>
      <c r="K56" s="24">
        <f>Q56+20</f>
        <v>225</v>
      </c>
      <c r="L56" s="24">
        <f>R56+0.8</f>
        <v>8.9</v>
      </c>
      <c r="M56" s="25">
        <f>Q56+5</f>
        <v>210</v>
      </c>
      <c r="N56" s="114">
        <v>-10</v>
      </c>
      <c r="O56" s="170"/>
      <c r="P56" s="171"/>
      <c r="Q56" s="68">
        <f>O56+'[1]50'!P56</f>
        <v>205</v>
      </c>
      <c r="R56" s="68">
        <v>8.1</v>
      </c>
      <c r="S56" s="26">
        <f>Q56+5</f>
        <v>210</v>
      </c>
      <c r="T56" s="26">
        <f>Q56+10</f>
        <v>215</v>
      </c>
      <c r="U56" s="27">
        <f>Q56/1.5</f>
        <v>136.66666666666666</v>
      </c>
      <c r="V56" s="28" t="s">
        <v>21</v>
      </c>
      <c r="W56" s="29">
        <v>265</v>
      </c>
      <c r="X56">
        <f>U56*2</f>
        <v>273.3333333333333</v>
      </c>
      <c r="Y56" s="23">
        <f t="shared" si="0"/>
        <v>8.3</v>
      </c>
    </row>
    <row r="57" spans="1:25" ht="12.75" customHeight="1">
      <c r="A57" s="71" t="s">
        <v>193</v>
      </c>
      <c r="B57" s="71" t="s">
        <v>194</v>
      </c>
      <c r="C57" s="240" t="s">
        <v>249</v>
      </c>
      <c r="D57" s="262"/>
      <c r="E57" s="84">
        <v>155</v>
      </c>
      <c r="F57" s="84">
        <f>E57+0</f>
        <v>155</v>
      </c>
      <c r="G57" s="84">
        <f>E57+20</f>
        <v>175</v>
      </c>
      <c r="H57" s="85">
        <f>Q57+0</f>
        <v>135</v>
      </c>
      <c r="I57" s="85">
        <f>Q57+0</f>
        <v>135</v>
      </c>
      <c r="J57" s="86">
        <v>5.4</v>
      </c>
      <c r="K57" s="87">
        <f>Q57+0</f>
        <v>135</v>
      </c>
      <c r="L57" s="87">
        <v>5.4</v>
      </c>
      <c r="M57" s="78">
        <f>Q57+10</f>
        <v>145</v>
      </c>
      <c r="N57" s="120">
        <v>-10</v>
      </c>
      <c r="O57" s="176"/>
      <c r="P57" s="177"/>
      <c r="Q57" s="140">
        <v>135</v>
      </c>
      <c r="R57" s="140">
        <v>5.4</v>
      </c>
      <c r="S57" s="88">
        <f>Q57+0</f>
        <v>135</v>
      </c>
      <c r="T57" s="88">
        <f>Q57+0</f>
        <v>135</v>
      </c>
      <c r="U57" s="89">
        <f>Q57+0</f>
        <v>135</v>
      </c>
      <c r="V57" s="28" t="s">
        <v>21</v>
      </c>
      <c r="W57" s="91">
        <v>155</v>
      </c>
      <c r="X57" s="169">
        <f>Q57+25</f>
        <v>160</v>
      </c>
      <c r="Y57" s="86">
        <v>5.4</v>
      </c>
    </row>
    <row r="58" spans="1:25" ht="12.75">
      <c r="A58" s="71" t="s">
        <v>193</v>
      </c>
      <c r="B58" s="71" t="s">
        <v>194</v>
      </c>
      <c r="C58" s="216" t="s">
        <v>71</v>
      </c>
      <c r="D58" s="217"/>
      <c r="E58" s="21">
        <f>O58+'[1]50'!E57</f>
        <v>165</v>
      </c>
      <c r="F58" s="21">
        <f>O58+'[1]50'!F57</f>
        <v>120</v>
      </c>
      <c r="G58" s="21">
        <f>E58+25</f>
        <v>190</v>
      </c>
      <c r="H58" s="22">
        <f>Q58+10</f>
        <v>155</v>
      </c>
      <c r="I58" s="22">
        <f>Q58+5</f>
        <v>150</v>
      </c>
      <c r="J58" s="23">
        <v>6.2</v>
      </c>
      <c r="K58" s="24">
        <f>Q58+20</f>
        <v>165</v>
      </c>
      <c r="L58" s="24">
        <v>6.6</v>
      </c>
      <c r="M58" s="25">
        <f>Q58+5</f>
        <v>150</v>
      </c>
      <c r="N58" s="114">
        <v>-10</v>
      </c>
      <c r="O58" s="170"/>
      <c r="P58" s="171"/>
      <c r="Q58" s="68">
        <f>O58+'[1]50'!P57</f>
        <v>145</v>
      </c>
      <c r="R58" s="68">
        <v>5.8</v>
      </c>
      <c r="S58" s="26">
        <f>Q58+5</f>
        <v>150</v>
      </c>
      <c r="T58" s="26">
        <f>Q58+10</f>
        <v>155</v>
      </c>
      <c r="U58" s="27">
        <f>Q58/1.5</f>
        <v>96.66666666666667</v>
      </c>
      <c r="V58" s="28" t="s">
        <v>21</v>
      </c>
      <c r="W58" s="29">
        <v>185</v>
      </c>
      <c r="X58">
        <f>U58*2</f>
        <v>193.33333333333334</v>
      </c>
      <c r="Y58" s="23">
        <f t="shared" si="0"/>
        <v>6</v>
      </c>
    </row>
    <row r="59" spans="1:25" ht="12.75">
      <c r="A59" s="71" t="s">
        <v>193</v>
      </c>
      <c r="B59" s="71" t="s">
        <v>194</v>
      </c>
      <c r="C59" s="241" t="s">
        <v>72</v>
      </c>
      <c r="D59" s="217"/>
      <c r="E59" s="84">
        <v>175</v>
      </c>
      <c r="F59" s="84">
        <f>E59+0</f>
        <v>175</v>
      </c>
      <c r="G59" s="84">
        <f>E59+20</f>
        <v>195</v>
      </c>
      <c r="H59" s="85">
        <f>Q59+0</f>
        <v>155</v>
      </c>
      <c r="I59" s="85">
        <f>Q59+0</f>
        <v>155</v>
      </c>
      <c r="J59" s="86">
        <v>6.2</v>
      </c>
      <c r="K59" s="87">
        <f>Q59+0</f>
        <v>155</v>
      </c>
      <c r="L59" s="87">
        <v>6.2</v>
      </c>
      <c r="M59" s="78">
        <f>Q59+10</f>
        <v>165</v>
      </c>
      <c r="N59" s="120">
        <v>-10</v>
      </c>
      <c r="O59" s="176"/>
      <c r="P59" s="177"/>
      <c r="Q59" s="140">
        <v>155</v>
      </c>
      <c r="R59" s="140">
        <v>6.2</v>
      </c>
      <c r="S59" s="88">
        <f>Q59+0</f>
        <v>155</v>
      </c>
      <c r="T59" s="88">
        <f>Q59+0</f>
        <v>155</v>
      </c>
      <c r="U59" s="89">
        <f>Q59+0</f>
        <v>155</v>
      </c>
      <c r="V59" s="28" t="s">
        <v>21</v>
      </c>
      <c r="W59" s="91">
        <v>175</v>
      </c>
      <c r="X59" s="169">
        <f>Q59+25</f>
        <v>180</v>
      </c>
      <c r="Y59" s="86">
        <v>6.2</v>
      </c>
    </row>
    <row r="60" spans="1:25" ht="12.75">
      <c r="A60" s="72" t="s">
        <v>194</v>
      </c>
      <c r="B60" s="72" t="s">
        <v>193</v>
      </c>
      <c r="C60" s="240" t="s">
        <v>74</v>
      </c>
      <c r="D60" s="217"/>
      <c r="E60" s="84">
        <v>175</v>
      </c>
      <c r="F60" s="84">
        <f>E60+0</f>
        <v>175</v>
      </c>
      <c r="G60" s="84">
        <f>E60+20</f>
        <v>195</v>
      </c>
      <c r="H60" s="85">
        <f>Q60+0</f>
        <v>155</v>
      </c>
      <c r="I60" s="85">
        <f>Q60+0</f>
        <v>155</v>
      </c>
      <c r="J60" s="86">
        <v>6.2</v>
      </c>
      <c r="K60" s="87">
        <f>Q60+0</f>
        <v>155</v>
      </c>
      <c r="L60" s="87">
        <v>6.2</v>
      </c>
      <c r="M60" s="78">
        <f>Q60+10</f>
        <v>165</v>
      </c>
      <c r="N60" s="120">
        <v>-10</v>
      </c>
      <c r="O60" s="176"/>
      <c r="P60" s="177"/>
      <c r="Q60" s="140">
        <v>155</v>
      </c>
      <c r="R60" s="140">
        <v>6.2</v>
      </c>
      <c r="S60" s="88">
        <f>Q60+0</f>
        <v>155</v>
      </c>
      <c r="T60" s="88">
        <f>Q60+0</f>
        <v>155</v>
      </c>
      <c r="U60" s="89">
        <f>Q60+0</f>
        <v>155</v>
      </c>
      <c r="V60" s="28" t="s">
        <v>21</v>
      </c>
      <c r="W60" s="91">
        <v>175</v>
      </c>
      <c r="X60" s="169">
        <f>Q60+25</f>
        <v>180</v>
      </c>
      <c r="Y60" s="86">
        <v>6.2</v>
      </c>
    </row>
    <row r="61" spans="1:25" ht="12.75">
      <c r="A61" s="71" t="s">
        <v>193</v>
      </c>
      <c r="B61" s="71" t="s">
        <v>194</v>
      </c>
      <c r="C61" s="216" t="s">
        <v>75</v>
      </c>
      <c r="D61" s="217"/>
      <c r="E61" s="21">
        <f>O61+'[1]50'!E60</f>
        <v>169</v>
      </c>
      <c r="F61" s="21">
        <f>O61+'[1]50'!F60</f>
        <v>121</v>
      </c>
      <c r="G61" s="21">
        <f aca="true" t="shared" si="10" ref="G61:G73">E61+25</f>
        <v>194</v>
      </c>
      <c r="H61" s="22">
        <f>Q61+10</f>
        <v>140</v>
      </c>
      <c r="I61" s="22">
        <f>Q61+5</f>
        <v>135</v>
      </c>
      <c r="J61" s="23">
        <v>5.4</v>
      </c>
      <c r="K61" s="24">
        <f>Q61+20</f>
        <v>150</v>
      </c>
      <c r="L61" s="24">
        <v>5.8</v>
      </c>
      <c r="M61" s="25">
        <f>Q61+5</f>
        <v>135</v>
      </c>
      <c r="N61" s="114">
        <v>-10</v>
      </c>
      <c r="O61" s="170"/>
      <c r="P61" s="171"/>
      <c r="Q61" s="68">
        <f>O61+'[1]50'!P60</f>
        <v>130</v>
      </c>
      <c r="R61" s="68">
        <v>5</v>
      </c>
      <c r="S61" s="26">
        <f aca="true" t="shared" si="11" ref="S61:S73">Q61+5</f>
        <v>135</v>
      </c>
      <c r="T61" s="26">
        <f aca="true" t="shared" si="12" ref="T61:T73">Q61+10</f>
        <v>140</v>
      </c>
      <c r="U61" s="27">
        <f>Q61/1.5</f>
        <v>86.66666666666667</v>
      </c>
      <c r="V61" s="28" t="s">
        <v>21</v>
      </c>
      <c r="W61" s="29">
        <v>165</v>
      </c>
      <c r="X61">
        <f>U61*2</f>
        <v>173.33333333333334</v>
      </c>
      <c r="Y61" s="23">
        <f t="shared" si="0"/>
        <v>5.2</v>
      </c>
    </row>
    <row r="62" spans="1:25" ht="12.75">
      <c r="A62" s="71" t="s">
        <v>193</v>
      </c>
      <c r="B62" s="71" t="s">
        <v>194</v>
      </c>
      <c r="C62" s="216" t="s">
        <v>76</v>
      </c>
      <c r="D62" s="217"/>
      <c r="E62" s="21">
        <f>O62+'[1]50'!E61</f>
        <v>199</v>
      </c>
      <c r="F62" s="21">
        <f>O62+'[1]50'!F61</f>
        <v>141</v>
      </c>
      <c r="G62" s="21">
        <f t="shared" si="10"/>
        <v>224</v>
      </c>
      <c r="H62" s="22">
        <f>Q62+10</f>
        <v>185</v>
      </c>
      <c r="I62" s="22">
        <f>Q62+5</f>
        <v>180</v>
      </c>
      <c r="J62" s="23">
        <f>R62+0.4</f>
        <v>7.300000000000001</v>
      </c>
      <c r="K62" s="24">
        <f>Q62+20</f>
        <v>195</v>
      </c>
      <c r="L62" s="24">
        <f>R62+0.8</f>
        <v>7.7</v>
      </c>
      <c r="M62" s="25">
        <f>Q62+5</f>
        <v>180</v>
      </c>
      <c r="N62" s="114">
        <v>-10</v>
      </c>
      <c r="O62" s="170"/>
      <c r="P62" s="171"/>
      <c r="Q62" s="68">
        <f>O62+'[1]50'!P61</f>
        <v>175</v>
      </c>
      <c r="R62" s="68">
        <v>6.9</v>
      </c>
      <c r="S62" s="26">
        <f t="shared" si="11"/>
        <v>180</v>
      </c>
      <c r="T62" s="26">
        <f t="shared" si="12"/>
        <v>185</v>
      </c>
      <c r="U62" s="27">
        <f>Q62/1.5</f>
        <v>116.66666666666667</v>
      </c>
      <c r="V62" s="28" t="s">
        <v>21</v>
      </c>
      <c r="W62" s="29">
        <v>225</v>
      </c>
      <c r="X62">
        <f>U62*2</f>
        <v>233.33333333333334</v>
      </c>
      <c r="Y62" s="23">
        <f t="shared" si="0"/>
        <v>7.1000000000000005</v>
      </c>
    </row>
    <row r="63" spans="1:25" ht="12.75">
      <c r="A63" s="71" t="s">
        <v>193</v>
      </c>
      <c r="B63" s="71" t="s">
        <v>194</v>
      </c>
      <c r="C63" s="216" t="s">
        <v>77</v>
      </c>
      <c r="D63" s="217"/>
      <c r="E63" s="21">
        <f>O63+'[1]50'!E62</f>
        <v>175</v>
      </c>
      <c r="F63" s="21">
        <f>O63+'[1]50'!F62</f>
        <v>124</v>
      </c>
      <c r="G63" s="21">
        <f t="shared" si="10"/>
        <v>200</v>
      </c>
      <c r="H63" s="22">
        <f>Q63+10</f>
        <v>160</v>
      </c>
      <c r="I63" s="22">
        <f>Q63+5</f>
        <v>155</v>
      </c>
      <c r="J63" s="23">
        <f>R63+0.4</f>
        <v>6.2</v>
      </c>
      <c r="K63" s="24">
        <f>Q63+20</f>
        <v>170</v>
      </c>
      <c r="L63" s="24">
        <f>R63+0.8</f>
        <v>6.6</v>
      </c>
      <c r="M63" s="25">
        <f>Q63+5</f>
        <v>155</v>
      </c>
      <c r="N63" s="114">
        <v>-10</v>
      </c>
      <c r="O63" s="170"/>
      <c r="P63" s="171"/>
      <c r="Q63" s="68">
        <f>O63+'[1]50'!P62</f>
        <v>150</v>
      </c>
      <c r="R63" s="68">
        <v>5.8</v>
      </c>
      <c r="S63" s="26">
        <f t="shared" si="11"/>
        <v>155</v>
      </c>
      <c r="T63" s="26">
        <f t="shared" si="12"/>
        <v>160</v>
      </c>
      <c r="U63" s="27">
        <f>Q63/1.5</f>
        <v>100</v>
      </c>
      <c r="V63" s="28" t="s">
        <v>21</v>
      </c>
      <c r="W63" s="29">
        <v>195</v>
      </c>
      <c r="X63">
        <f>U63*2</f>
        <v>200</v>
      </c>
      <c r="Y63" s="23">
        <f t="shared" si="0"/>
        <v>6</v>
      </c>
    </row>
    <row r="64" spans="1:25" ht="12.75" customHeight="1">
      <c r="A64" s="71" t="s">
        <v>193</v>
      </c>
      <c r="B64" s="71" t="s">
        <v>194</v>
      </c>
      <c r="C64" s="240" t="s">
        <v>250</v>
      </c>
      <c r="D64" s="262"/>
      <c r="E64" s="84">
        <v>115</v>
      </c>
      <c r="F64" s="84">
        <v>115</v>
      </c>
      <c r="G64" s="84">
        <f>E64+20</f>
        <v>135</v>
      </c>
      <c r="H64" s="85">
        <f>Q64+0</f>
        <v>115</v>
      </c>
      <c r="I64" s="85">
        <f>Q64+0</f>
        <v>115</v>
      </c>
      <c r="J64" s="86">
        <v>4.3</v>
      </c>
      <c r="K64" s="87">
        <f>Q64+0</f>
        <v>115</v>
      </c>
      <c r="L64" s="87">
        <v>4.3</v>
      </c>
      <c r="M64" s="78">
        <f>Q64+10</f>
        <v>125</v>
      </c>
      <c r="N64" s="120">
        <v>-10</v>
      </c>
      <c r="O64" s="176"/>
      <c r="P64" s="171"/>
      <c r="Q64" s="140">
        <v>115</v>
      </c>
      <c r="R64" s="140">
        <v>4.3</v>
      </c>
      <c r="S64" s="88">
        <f>Q64+0</f>
        <v>115</v>
      </c>
      <c r="T64" s="88">
        <f>S64+0</f>
        <v>115</v>
      </c>
      <c r="U64" s="89">
        <f>Q64+0</f>
        <v>115</v>
      </c>
      <c r="V64" s="90" t="s">
        <v>21</v>
      </c>
      <c r="W64" s="91">
        <v>135</v>
      </c>
      <c r="X64">
        <f>Q64+25</f>
        <v>140</v>
      </c>
      <c r="Y64" s="86">
        <v>4.3</v>
      </c>
    </row>
    <row r="65" spans="1:25" ht="12.75">
      <c r="A65" s="71" t="s">
        <v>193</v>
      </c>
      <c r="B65" s="71" t="s">
        <v>194</v>
      </c>
      <c r="C65" s="216" t="s">
        <v>78</v>
      </c>
      <c r="D65" s="217"/>
      <c r="E65" s="21">
        <f>O65+'[1]50'!E63</f>
        <v>189</v>
      </c>
      <c r="F65" s="21">
        <f>O65+'[1]50'!F63</f>
        <v>136</v>
      </c>
      <c r="G65" s="21">
        <f t="shared" si="10"/>
        <v>214</v>
      </c>
      <c r="H65" s="22">
        <f>Q65+10</f>
        <v>175</v>
      </c>
      <c r="I65" s="22">
        <f>Q65+5</f>
        <v>170</v>
      </c>
      <c r="J65" s="23">
        <v>7</v>
      </c>
      <c r="K65" s="24">
        <f>Q65+20</f>
        <v>185</v>
      </c>
      <c r="L65" s="24">
        <v>7.4</v>
      </c>
      <c r="M65" s="25">
        <f>Q65+5</f>
        <v>170</v>
      </c>
      <c r="N65" s="114">
        <v>-10</v>
      </c>
      <c r="O65" s="170"/>
      <c r="P65" s="171"/>
      <c r="Q65" s="68">
        <f>O65+'[1]50'!P63</f>
        <v>165</v>
      </c>
      <c r="R65" s="68">
        <v>6.6</v>
      </c>
      <c r="S65" s="26">
        <f t="shared" si="11"/>
        <v>170</v>
      </c>
      <c r="T65" s="26">
        <f t="shared" si="12"/>
        <v>175</v>
      </c>
      <c r="U65" s="27">
        <f>Q65/1.5</f>
        <v>110</v>
      </c>
      <c r="V65" s="28" t="s">
        <v>21</v>
      </c>
      <c r="W65" s="29">
        <v>215</v>
      </c>
      <c r="X65">
        <f>U65*2</f>
        <v>220</v>
      </c>
      <c r="Y65" s="23">
        <f t="shared" si="0"/>
        <v>6.8</v>
      </c>
    </row>
    <row r="66" spans="1:25" ht="12.75">
      <c r="A66" s="71" t="s">
        <v>193</v>
      </c>
      <c r="B66" s="71" t="s">
        <v>194</v>
      </c>
      <c r="C66" s="216" t="s">
        <v>79</v>
      </c>
      <c r="D66" s="217"/>
      <c r="E66" s="21">
        <v>169</v>
      </c>
      <c r="F66" s="21">
        <v>121</v>
      </c>
      <c r="G66" s="21">
        <f t="shared" si="10"/>
        <v>194</v>
      </c>
      <c r="H66" s="22">
        <v>160</v>
      </c>
      <c r="I66" s="22">
        <f>Q66+5</f>
        <v>155</v>
      </c>
      <c r="J66" s="23">
        <v>6.4</v>
      </c>
      <c r="K66" s="24">
        <f>Q66+20</f>
        <v>170</v>
      </c>
      <c r="L66" s="24">
        <v>6.8</v>
      </c>
      <c r="M66" s="25">
        <f>Q66+5</f>
        <v>155</v>
      </c>
      <c r="N66" s="114">
        <v>-10</v>
      </c>
      <c r="O66" s="170"/>
      <c r="P66" s="171"/>
      <c r="Q66" s="68">
        <v>150</v>
      </c>
      <c r="R66" s="68">
        <v>6</v>
      </c>
      <c r="S66" s="26">
        <f t="shared" si="11"/>
        <v>155</v>
      </c>
      <c r="T66" s="26">
        <f t="shared" si="12"/>
        <v>160</v>
      </c>
      <c r="U66" s="27">
        <f>Q66/1.5</f>
        <v>100</v>
      </c>
      <c r="V66" s="28" t="s">
        <v>21</v>
      </c>
      <c r="W66" s="29">
        <v>195</v>
      </c>
      <c r="X66">
        <f>U66*2</f>
        <v>200</v>
      </c>
      <c r="Y66" s="23">
        <f t="shared" si="0"/>
        <v>6.2</v>
      </c>
    </row>
    <row r="67" spans="1:25" s="104" customFormat="1" ht="12.75">
      <c r="A67" s="93" t="s">
        <v>194</v>
      </c>
      <c r="B67" s="94" t="s">
        <v>193</v>
      </c>
      <c r="C67" s="257" t="s">
        <v>80</v>
      </c>
      <c r="D67" s="265"/>
      <c r="E67" s="95">
        <f>O67+'[1]50'!E65</f>
        <v>199</v>
      </c>
      <c r="F67" s="95">
        <f>O67+'[1]50'!F65</f>
        <v>169</v>
      </c>
      <c r="G67" s="95">
        <f t="shared" si="10"/>
        <v>224</v>
      </c>
      <c r="H67" s="96">
        <v>190</v>
      </c>
      <c r="I67" s="96">
        <f>Q67-5</f>
        <v>190</v>
      </c>
      <c r="J67" s="97">
        <v>7.1</v>
      </c>
      <c r="K67" s="98">
        <f>Q67+0</f>
        <v>195</v>
      </c>
      <c r="L67" s="98">
        <v>7.1</v>
      </c>
      <c r="M67" s="99"/>
      <c r="N67" s="129"/>
      <c r="O67" s="174"/>
      <c r="P67" s="175"/>
      <c r="Q67" s="148">
        <f>O67+'[1]50'!P65</f>
        <v>195</v>
      </c>
      <c r="R67" s="148">
        <v>7.1</v>
      </c>
      <c r="S67" s="100">
        <f t="shared" si="11"/>
        <v>200</v>
      </c>
      <c r="T67" s="100">
        <f t="shared" si="12"/>
        <v>205</v>
      </c>
      <c r="U67" s="101">
        <f>Q67+0</f>
        <v>195</v>
      </c>
      <c r="V67" s="102" t="s">
        <v>21</v>
      </c>
      <c r="W67" s="103">
        <v>285</v>
      </c>
      <c r="X67" s="104">
        <f>Q67*1.5</f>
        <v>292.5</v>
      </c>
      <c r="Y67" s="86">
        <v>7.1</v>
      </c>
    </row>
    <row r="68" spans="1:25" s="169" customFormat="1" ht="12.75">
      <c r="A68" s="168" t="s">
        <v>193</v>
      </c>
      <c r="B68" s="168" t="s">
        <v>194</v>
      </c>
      <c r="C68" s="240" t="s">
        <v>81</v>
      </c>
      <c r="D68" s="262"/>
      <c r="E68" s="84">
        <v>145</v>
      </c>
      <c r="F68" s="84">
        <f>O68+'[1]50'!F66</f>
        <v>142</v>
      </c>
      <c r="G68" s="84">
        <f t="shared" si="10"/>
        <v>170</v>
      </c>
      <c r="H68" s="85">
        <f>Q68</f>
        <v>125</v>
      </c>
      <c r="I68" s="85">
        <f>Q68+0</f>
        <v>125</v>
      </c>
      <c r="J68" s="86">
        <f>R68</f>
        <v>4.7</v>
      </c>
      <c r="K68" s="87">
        <f>Q68+0</f>
        <v>125</v>
      </c>
      <c r="L68" s="87">
        <f>R68</f>
        <v>4.7</v>
      </c>
      <c r="M68" s="78">
        <f aca="true" t="shared" si="13" ref="M68:M73">Q68+5</f>
        <v>130</v>
      </c>
      <c r="N68" s="120">
        <v>-10</v>
      </c>
      <c r="O68" s="176"/>
      <c r="P68" s="177"/>
      <c r="Q68" s="140">
        <v>125</v>
      </c>
      <c r="R68" s="140">
        <v>4.7</v>
      </c>
      <c r="S68" s="88">
        <f>Q68</f>
        <v>125</v>
      </c>
      <c r="T68" s="88">
        <f>Q68</f>
        <v>125</v>
      </c>
      <c r="U68" s="89">
        <f aca="true" t="shared" si="14" ref="U68:U73">Q68/1.5</f>
        <v>83.33333333333333</v>
      </c>
      <c r="V68" s="90" t="s">
        <v>21</v>
      </c>
      <c r="W68" s="91">
        <v>165</v>
      </c>
      <c r="X68" s="169">
        <f>U68*2</f>
        <v>166.66666666666666</v>
      </c>
      <c r="Y68" s="86">
        <v>4.7</v>
      </c>
    </row>
    <row r="69" spans="1:25" ht="12.75">
      <c r="A69" s="71" t="s">
        <v>193</v>
      </c>
      <c r="B69" s="71" t="s">
        <v>194</v>
      </c>
      <c r="C69" s="216" t="s">
        <v>82</v>
      </c>
      <c r="D69" s="217"/>
      <c r="E69" s="21">
        <f>O69+'[1]50'!E67</f>
        <v>179</v>
      </c>
      <c r="F69" s="21">
        <f>O69+'[1]50'!F67</f>
        <v>127</v>
      </c>
      <c r="G69" s="21">
        <f t="shared" si="10"/>
        <v>204</v>
      </c>
      <c r="H69" s="22">
        <f aca="true" t="shared" si="15" ref="H69:H74">Q69+10</f>
        <v>165</v>
      </c>
      <c r="I69" s="22">
        <f aca="true" t="shared" si="16" ref="I69:I74">Q69+5</f>
        <v>160</v>
      </c>
      <c r="J69" s="23">
        <f aca="true" t="shared" si="17" ref="J69:J74">R69+0.4</f>
        <v>6.4</v>
      </c>
      <c r="K69" s="24">
        <f aca="true" t="shared" si="18" ref="K69:K74">Q69+20</f>
        <v>175</v>
      </c>
      <c r="L69" s="24">
        <v>6.8</v>
      </c>
      <c r="M69" s="25">
        <f t="shared" si="13"/>
        <v>160</v>
      </c>
      <c r="N69" s="114">
        <v>-10</v>
      </c>
      <c r="O69" s="170"/>
      <c r="P69" s="171"/>
      <c r="Q69" s="68">
        <f>O69+'[1]50'!P67</f>
        <v>155</v>
      </c>
      <c r="R69" s="68">
        <v>6</v>
      </c>
      <c r="S69" s="26">
        <f t="shared" si="11"/>
        <v>160</v>
      </c>
      <c r="T69" s="26">
        <f t="shared" si="12"/>
        <v>165</v>
      </c>
      <c r="U69" s="27">
        <f t="shared" si="14"/>
        <v>103.33333333333333</v>
      </c>
      <c r="V69" s="28" t="s">
        <v>21</v>
      </c>
      <c r="W69" s="29">
        <v>205</v>
      </c>
      <c r="X69">
        <f>U69*2</f>
        <v>206.66666666666666</v>
      </c>
      <c r="Y69" s="23">
        <f t="shared" si="0"/>
        <v>6.2</v>
      </c>
    </row>
    <row r="70" spans="1:25" ht="12.75">
      <c r="A70" s="71" t="s">
        <v>193</v>
      </c>
      <c r="B70" s="71" t="s">
        <v>194</v>
      </c>
      <c r="C70" s="216" t="s">
        <v>230</v>
      </c>
      <c r="D70" s="218"/>
      <c r="E70" s="21">
        <v>175</v>
      </c>
      <c r="F70" s="21">
        <v>123</v>
      </c>
      <c r="G70" s="21">
        <f t="shared" si="10"/>
        <v>200</v>
      </c>
      <c r="H70" s="22">
        <f t="shared" si="15"/>
        <v>165</v>
      </c>
      <c r="I70" s="22">
        <f t="shared" si="16"/>
        <v>160</v>
      </c>
      <c r="J70" s="23">
        <f t="shared" si="17"/>
        <v>6.4</v>
      </c>
      <c r="K70" s="24">
        <f t="shared" si="18"/>
        <v>175</v>
      </c>
      <c r="L70" s="24">
        <v>6.8</v>
      </c>
      <c r="M70" s="25">
        <f t="shared" si="13"/>
        <v>160</v>
      </c>
      <c r="N70" s="114">
        <v>-10</v>
      </c>
      <c r="O70" s="170"/>
      <c r="P70" s="171"/>
      <c r="Q70" s="68">
        <v>155</v>
      </c>
      <c r="R70" s="68">
        <v>6</v>
      </c>
      <c r="S70" s="26">
        <f t="shared" si="11"/>
        <v>160</v>
      </c>
      <c r="T70" s="26">
        <f t="shared" si="12"/>
        <v>165</v>
      </c>
      <c r="U70" s="27">
        <f t="shared" si="14"/>
        <v>103.33333333333333</v>
      </c>
      <c r="V70" s="28" t="s">
        <v>21</v>
      </c>
      <c r="W70" s="29">
        <v>205</v>
      </c>
      <c r="X70">
        <f>U70*2</f>
        <v>206.66666666666666</v>
      </c>
      <c r="Y70" s="23">
        <f aca="true" t="shared" si="19" ref="Y70:Y133">J70-0.2</f>
        <v>6.2</v>
      </c>
    </row>
    <row r="71" spans="1:25" ht="12.75">
      <c r="A71" s="71" t="s">
        <v>193</v>
      </c>
      <c r="B71" s="71" t="s">
        <v>194</v>
      </c>
      <c r="C71" s="216" t="s">
        <v>251</v>
      </c>
      <c r="D71" s="218"/>
      <c r="E71" s="21">
        <v>175</v>
      </c>
      <c r="F71" s="21">
        <v>123</v>
      </c>
      <c r="G71" s="21">
        <f>E71+25</f>
        <v>200</v>
      </c>
      <c r="H71" s="22">
        <f t="shared" si="15"/>
        <v>165</v>
      </c>
      <c r="I71" s="22">
        <f t="shared" si="16"/>
        <v>160</v>
      </c>
      <c r="J71" s="23">
        <f t="shared" si="17"/>
        <v>6.4</v>
      </c>
      <c r="K71" s="24">
        <f t="shared" si="18"/>
        <v>175</v>
      </c>
      <c r="L71" s="24">
        <v>6.8</v>
      </c>
      <c r="M71" s="25">
        <f t="shared" si="13"/>
        <v>160</v>
      </c>
      <c r="N71" s="114">
        <v>-10</v>
      </c>
      <c r="O71" s="170"/>
      <c r="P71" s="171"/>
      <c r="Q71" s="68">
        <v>155</v>
      </c>
      <c r="R71" s="68">
        <v>6</v>
      </c>
      <c r="S71" s="26">
        <f>Q71+5</f>
        <v>160</v>
      </c>
      <c r="T71" s="26">
        <f>Q71+10</f>
        <v>165</v>
      </c>
      <c r="U71" s="27">
        <f t="shared" si="14"/>
        <v>103.33333333333333</v>
      </c>
      <c r="V71" s="28" t="s">
        <v>21</v>
      </c>
      <c r="W71" s="29">
        <v>205</v>
      </c>
      <c r="X71">
        <f>U71*2</f>
        <v>206.66666666666666</v>
      </c>
      <c r="Y71" s="23">
        <f t="shared" si="19"/>
        <v>6.2</v>
      </c>
    </row>
    <row r="72" spans="1:25" ht="12.75">
      <c r="A72" s="71" t="s">
        <v>193</v>
      </c>
      <c r="B72" s="71" t="s">
        <v>194</v>
      </c>
      <c r="C72" s="216" t="s">
        <v>229</v>
      </c>
      <c r="D72" s="218"/>
      <c r="E72" s="21">
        <v>149</v>
      </c>
      <c r="F72" s="21">
        <v>102</v>
      </c>
      <c r="G72" s="21">
        <f t="shared" si="10"/>
        <v>174</v>
      </c>
      <c r="H72" s="22">
        <f t="shared" si="15"/>
        <v>135</v>
      </c>
      <c r="I72" s="22">
        <f t="shared" si="16"/>
        <v>130</v>
      </c>
      <c r="J72" s="23">
        <f t="shared" si="17"/>
        <v>5.2</v>
      </c>
      <c r="K72" s="24">
        <f t="shared" si="18"/>
        <v>145</v>
      </c>
      <c r="L72" s="24">
        <f>R72+0.8</f>
        <v>5.6</v>
      </c>
      <c r="M72" s="25">
        <f t="shared" si="13"/>
        <v>130</v>
      </c>
      <c r="N72" s="114">
        <v>-10</v>
      </c>
      <c r="O72" s="170"/>
      <c r="P72" s="171"/>
      <c r="Q72" s="68">
        <v>125</v>
      </c>
      <c r="R72" s="68">
        <v>4.8</v>
      </c>
      <c r="S72" s="26">
        <f t="shared" si="11"/>
        <v>130</v>
      </c>
      <c r="T72" s="26">
        <f t="shared" si="12"/>
        <v>135</v>
      </c>
      <c r="U72" s="27">
        <f t="shared" si="14"/>
        <v>83.33333333333333</v>
      </c>
      <c r="V72" s="28" t="s">
        <v>21</v>
      </c>
      <c r="W72" s="29">
        <v>165</v>
      </c>
      <c r="X72">
        <f>U72*2</f>
        <v>166.66666666666666</v>
      </c>
      <c r="Y72" s="23">
        <f t="shared" si="19"/>
        <v>5</v>
      </c>
    </row>
    <row r="73" spans="1:25" ht="12.75">
      <c r="A73" s="71" t="s">
        <v>193</v>
      </c>
      <c r="B73" s="71" t="s">
        <v>194</v>
      </c>
      <c r="C73" s="216" t="s">
        <v>238</v>
      </c>
      <c r="D73" s="218"/>
      <c r="E73" s="21">
        <v>149</v>
      </c>
      <c r="F73" s="21">
        <v>106</v>
      </c>
      <c r="G73" s="21">
        <f t="shared" si="10"/>
        <v>174</v>
      </c>
      <c r="H73" s="22">
        <f t="shared" si="15"/>
        <v>140</v>
      </c>
      <c r="I73" s="22">
        <f t="shared" si="16"/>
        <v>135</v>
      </c>
      <c r="J73" s="23">
        <f t="shared" si="17"/>
        <v>5.4</v>
      </c>
      <c r="K73" s="24">
        <f t="shared" si="18"/>
        <v>150</v>
      </c>
      <c r="L73" s="24">
        <f>R73+0.8</f>
        <v>5.8</v>
      </c>
      <c r="M73" s="25">
        <f t="shared" si="13"/>
        <v>135</v>
      </c>
      <c r="N73" s="114">
        <v>-10</v>
      </c>
      <c r="O73" s="170"/>
      <c r="P73" s="171"/>
      <c r="Q73" s="68">
        <v>130</v>
      </c>
      <c r="R73" s="68">
        <v>5</v>
      </c>
      <c r="S73" s="26">
        <f t="shared" si="11"/>
        <v>135</v>
      </c>
      <c r="T73" s="26">
        <f t="shared" si="12"/>
        <v>140</v>
      </c>
      <c r="U73" s="27">
        <f t="shared" si="14"/>
        <v>86.66666666666667</v>
      </c>
      <c r="V73" s="28" t="s">
        <v>21</v>
      </c>
      <c r="W73" s="29">
        <v>165</v>
      </c>
      <c r="X73">
        <f>U73*2</f>
        <v>173.33333333333334</v>
      </c>
      <c r="Y73" s="23">
        <f t="shared" si="19"/>
        <v>5.2</v>
      </c>
    </row>
    <row r="74" spans="1:25" ht="12.75">
      <c r="A74" s="71" t="s">
        <v>193</v>
      </c>
      <c r="B74" s="71" t="s">
        <v>194</v>
      </c>
      <c r="C74" s="216" t="s">
        <v>241</v>
      </c>
      <c r="D74" s="218"/>
      <c r="E74" s="21">
        <v>185</v>
      </c>
      <c r="F74" s="21">
        <v>130</v>
      </c>
      <c r="G74" s="21">
        <f>E74+25</f>
        <v>210</v>
      </c>
      <c r="H74" s="22">
        <f t="shared" si="15"/>
        <v>175</v>
      </c>
      <c r="I74" s="22">
        <f t="shared" si="16"/>
        <v>170</v>
      </c>
      <c r="J74" s="23">
        <f t="shared" si="17"/>
        <v>7.5</v>
      </c>
      <c r="K74" s="24">
        <f t="shared" si="18"/>
        <v>185</v>
      </c>
      <c r="L74" s="24">
        <f>R74+0.8</f>
        <v>7.8999999999999995</v>
      </c>
      <c r="M74" s="25">
        <f>Q74+5</f>
        <v>170</v>
      </c>
      <c r="N74" s="114">
        <v>-10</v>
      </c>
      <c r="O74" s="170"/>
      <c r="P74" s="171"/>
      <c r="Q74" s="68">
        <v>165</v>
      </c>
      <c r="R74" s="68">
        <v>7.1</v>
      </c>
      <c r="S74" s="26">
        <f>Q74+5</f>
        <v>170</v>
      </c>
      <c r="T74" s="26">
        <f>Q74+10</f>
        <v>175</v>
      </c>
      <c r="U74" s="27">
        <f>Q74/1.5</f>
        <v>110</v>
      </c>
      <c r="V74" s="28" t="s">
        <v>21</v>
      </c>
      <c r="W74" s="29">
        <v>215</v>
      </c>
      <c r="X74">
        <f>U74*2</f>
        <v>220</v>
      </c>
      <c r="Y74" s="23">
        <f t="shared" si="19"/>
        <v>7.3</v>
      </c>
    </row>
    <row r="75" spans="1:25" ht="12.75">
      <c r="A75" s="71" t="s">
        <v>194</v>
      </c>
      <c r="B75" s="71" t="s">
        <v>193</v>
      </c>
      <c r="C75" s="216" t="s">
        <v>243</v>
      </c>
      <c r="D75" s="218"/>
      <c r="E75" s="21">
        <v>165</v>
      </c>
      <c r="F75" s="21">
        <v>142</v>
      </c>
      <c r="G75" s="21">
        <f>E75+25</f>
        <v>190</v>
      </c>
      <c r="H75" s="22">
        <f>Q75+0</f>
        <v>145</v>
      </c>
      <c r="I75" s="22">
        <f>Q75-5</f>
        <v>140</v>
      </c>
      <c r="J75" s="23">
        <v>6.6</v>
      </c>
      <c r="K75" s="24">
        <f>Q75+0</f>
        <v>145</v>
      </c>
      <c r="L75" s="24">
        <v>6.6</v>
      </c>
      <c r="M75" s="79"/>
      <c r="N75" s="115"/>
      <c r="O75" s="170"/>
      <c r="P75" s="171"/>
      <c r="Q75" s="68">
        <v>145</v>
      </c>
      <c r="R75" s="68">
        <v>6.6</v>
      </c>
      <c r="S75" s="26">
        <f>Q75+5</f>
        <v>150</v>
      </c>
      <c r="T75" s="26">
        <f>Q75+10</f>
        <v>155</v>
      </c>
      <c r="U75" s="27">
        <f>Q75+0</f>
        <v>145</v>
      </c>
      <c r="V75" s="28" t="s">
        <v>21</v>
      </c>
      <c r="W75" s="29">
        <v>215</v>
      </c>
      <c r="X75">
        <f>Q75*1.5</f>
        <v>217.5</v>
      </c>
      <c r="Y75" s="23">
        <f t="shared" si="19"/>
        <v>6.3999999999999995</v>
      </c>
    </row>
    <row r="76" spans="1:25" ht="12.75">
      <c r="A76" s="71" t="s">
        <v>194</v>
      </c>
      <c r="B76" s="71" t="s">
        <v>193</v>
      </c>
      <c r="C76" s="216" t="s">
        <v>244</v>
      </c>
      <c r="D76" s="218"/>
      <c r="E76" s="21">
        <v>165</v>
      </c>
      <c r="F76" s="21">
        <v>142</v>
      </c>
      <c r="G76" s="21">
        <f>E76+25</f>
        <v>190</v>
      </c>
      <c r="H76" s="22">
        <f>Q76+0</f>
        <v>145</v>
      </c>
      <c r="I76" s="22">
        <f>Q76-5</f>
        <v>140</v>
      </c>
      <c r="J76" s="23">
        <v>6.6</v>
      </c>
      <c r="K76" s="24">
        <f>Q76+0</f>
        <v>145</v>
      </c>
      <c r="L76" s="24">
        <v>6.6</v>
      </c>
      <c r="M76" s="79"/>
      <c r="N76" s="115"/>
      <c r="O76" s="170"/>
      <c r="P76" s="171"/>
      <c r="Q76" s="68">
        <v>145</v>
      </c>
      <c r="R76" s="68">
        <v>6.6</v>
      </c>
      <c r="S76" s="26">
        <f>Q76+5</f>
        <v>150</v>
      </c>
      <c r="T76" s="26">
        <f>Q76+10</f>
        <v>155</v>
      </c>
      <c r="U76" s="27">
        <f>Q76+0</f>
        <v>145</v>
      </c>
      <c r="V76" s="28" t="s">
        <v>21</v>
      </c>
      <c r="W76" s="29">
        <v>215</v>
      </c>
      <c r="X76">
        <f>Q76*1.5</f>
        <v>217.5</v>
      </c>
      <c r="Y76" s="23">
        <f t="shared" si="19"/>
        <v>6.3999999999999995</v>
      </c>
    </row>
    <row r="77" spans="1:25" ht="12.75">
      <c r="A77" s="71" t="s">
        <v>194</v>
      </c>
      <c r="B77" s="71" t="s">
        <v>193</v>
      </c>
      <c r="C77" s="216" t="s">
        <v>264</v>
      </c>
      <c r="D77" s="218"/>
      <c r="E77" s="21">
        <v>115</v>
      </c>
      <c r="F77" s="21">
        <v>93</v>
      </c>
      <c r="G77" s="21">
        <f>E77+25</f>
        <v>140</v>
      </c>
      <c r="H77" s="22">
        <f>Q77+0</f>
        <v>95</v>
      </c>
      <c r="I77" s="22">
        <f>Q77-5</f>
        <v>90</v>
      </c>
      <c r="J77" s="23">
        <f>R77+0</f>
        <v>4.3</v>
      </c>
      <c r="K77" s="24">
        <f>Q77+0</f>
        <v>95</v>
      </c>
      <c r="L77" s="24">
        <f>R77+0</f>
        <v>4.3</v>
      </c>
      <c r="M77" s="79"/>
      <c r="N77" s="115"/>
      <c r="O77" s="170"/>
      <c r="P77" s="171"/>
      <c r="Q77" s="68">
        <v>95</v>
      </c>
      <c r="R77" s="68">
        <v>4.3</v>
      </c>
      <c r="S77" s="26">
        <f>Q77+5</f>
        <v>100</v>
      </c>
      <c r="T77" s="26">
        <f>Q77+10</f>
        <v>105</v>
      </c>
      <c r="U77" s="27">
        <f>Q77+0</f>
        <v>95</v>
      </c>
      <c r="V77" s="28" t="s">
        <v>21</v>
      </c>
      <c r="W77" s="29">
        <v>135</v>
      </c>
      <c r="X77">
        <f>Q77*1.5</f>
        <v>142.5</v>
      </c>
      <c r="Y77" s="23">
        <f t="shared" si="19"/>
        <v>4.1</v>
      </c>
    </row>
    <row r="78" spans="1:25" ht="12.75">
      <c r="A78" s="71" t="s">
        <v>193</v>
      </c>
      <c r="B78" s="71" t="s">
        <v>194</v>
      </c>
      <c r="C78" s="216" t="s">
        <v>272</v>
      </c>
      <c r="D78" s="218"/>
      <c r="E78" s="21">
        <v>165</v>
      </c>
      <c r="F78" s="21">
        <v>118</v>
      </c>
      <c r="G78" s="21">
        <f>E78+25</f>
        <v>190</v>
      </c>
      <c r="H78" s="22">
        <f>Q78+10</f>
        <v>155</v>
      </c>
      <c r="I78" s="22">
        <f>Q78+5</f>
        <v>150</v>
      </c>
      <c r="J78" s="23">
        <f>R78+0.4</f>
        <v>6.2</v>
      </c>
      <c r="K78" s="24">
        <f>Q78+20</f>
        <v>165</v>
      </c>
      <c r="L78" s="24">
        <f>R78+0.8</f>
        <v>6.6</v>
      </c>
      <c r="M78" s="25">
        <f>Q78+5</f>
        <v>150</v>
      </c>
      <c r="N78" s="114">
        <v>-10</v>
      </c>
      <c r="O78" s="170"/>
      <c r="P78" s="171"/>
      <c r="Q78" s="68">
        <v>145</v>
      </c>
      <c r="R78" s="68">
        <v>5.8</v>
      </c>
      <c r="S78" s="26">
        <f>Q78+5</f>
        <v>150</v>
      </c>
      <c r="T78" s="26">
        <f>Q78+10</f>
        <v>155</v>
      </c>
      <c r="U78" s="27">
        <f>Q78/1.5</f>
        <v>96.66666666666667</v>
      </c>
      <c r="V78" s="28" t="s">
        <v>21</v>
      </c>
      <c r="W78" s="29">
        <v>185</v>
      </c>
      <c r="X78">
        <f>U78*2</f>
        <v>193.33333333333334</v>
      </c>
      <c r="Y78" s="23">
        <f t="shared" si="19"/>
        <v>6</v>
      </c>
    </row>
    <row r="79" spans="1:25" ht="12.75">
      <c r="A79" s="292"/>
      <c r="B79" s="293"/>
      <c r="C79" s="242" t="s">
        <v>83</v>
      </c>
      <c r="D79" s="294"/>
      <c r="E79" s="46"/>
      <c r="F79" s="46"/>
      <c r="G79" s="46"/>
      <c r="H79" s="46"/>
      <c r="I79" s="46"/>
      <c r="J79" s="46"/>
      <c r="K79" s="46"/>
      <c r="L79" s="46"/>
      <c r="M79" s="46"/>
      <c r="N79" s="123"/>
      <c r="O79" s="188"/>
      <c r="P79" s="189"/>
      <c r="Q79" s="142"/>
      <c r="R79" s="142"/>
      <c r="S79" s="46"/>
      <c r="T79" s="46"/>
      <c r="U79" s="47"/>
      <c r="V79" s="48"/>
      <c r="W79" s="46"/>
      <c r="X79" s="190"/>
      <c r="Y79" s="46"/>
    </row>
    <row r="80" spans="1:25" ht="12.75">
      <c r="A80" s="71" t="s">
        <v>193</v>
      </c>
      <c r="B80" s="71" t="s">
        <v>194</v>
      </c>
      <c r="C80" s="243" t="s">
        <v>231</v>
      </c>
      <c r="D80" s="217"/>
      <c r="E80" s="21">
        <f>O80+'[1]50'!E74</f>
        <v>185</v>
      </c>
      <c r="F80" s="21">
        <f>O80+'[1]50'!F74</f>
        <v>129</v>
      </c>
      <c r="G80" s="21">
        <f>E80+25</f>
        <v>210</v>
      </c>
      <c r="H80" s="22">
        <f>Q80+10</f>
        <v>175</v>
      </c>
      <c r="I80" s="22">
        <f>Q80+5</f>
        <v>170</v>
      </c>
      <c r="J80" s="23">
        <v>7</v>
      </c>
      <c r="K80" s="24">
        <f>Q80+20</f>
        <v>185</v>
      </c>
      <c r="L80" s="24">
        <v>7.4</v>
      </c>
      <c r="M80" s="25">
        <f>Q80+5</f>
        <v>170</v>
      </c>
      <c r="N80" s="114">
        <v>-10</v>
      </c>
      <c r="O80" s="170"/>
      <c r="P80" s="171"/>
      <c r="Q80" s="68">
        <f>O80+'[1]50'!P74</f>
        <v>165</v>
      </c>
      <c r="R80" s="68">
        <v>6.6</v>
      </c>
      <c r="S80" s="26">
        <f>Q80+5</f>
        <v>170</v>
      </c>
      <c r="T80" s="26">
        <f>Q80+10</f>
        <v>175</v>
      </c>
      <c r="U80" s="27">
        <f>Q80/1.5</f>
        <v>110</v>
      </c>
      <c r="V80" s="28" t="s">
        <v>21</v>
      </c>
      <c r="W80" s="29">
        <v>215</v>
      </c>
      <c r="X80">
        <f>U80*2</f>
        <v>220</v>
      </c>
      <c r="Y80" s="23">
        <f t="shared" si="19"/>
        <v>6.8</v>
      </c>
    </row>
    <row r="81" spans="1:25" ht="12.75">
      <c r="A81" s="71" t="s">
        <v>193</v>
      </c>
      <c r="B81" s="71" t="s">
        <v>194</v>
      </c>
      <c r="C81" s="243" t="s">
        <v>87</v>
      </c>
      <c r="D81" s="217"/>
      <c r="E81" s="21">
        <f>O81+'[1]50'!E75</f>
        <v>199</v>
      </c>
      <c r="F81" s="21">
        <f>O81+'[1]50'!F75</f>
        <v>141</v>
      </c>
      <c r="G81" s="21">
        <f>E81+25</f>
        <v>224</v>
      </c>
      <c r="H81" s="22">
        <f>Q81+10</f>
        <v>185</v>
      </c>
      <c r="I81" s="22">
        <f>Q81+5</f>
        <v>180</v>
      </c>
      <c r="J81" s="23">
        <f>R81+0.4</f>
        <v>7.300000000000001</v>
      </c>
      <c r="K81" s="24">
        <f>Q81+20</f>
        <v>195</v>
      </c>
      <c r="L81" s="24">
        <f>R81+0.8</f>
        <v>7.7</v>
      </c>
      <c r="M81" s="25">
        <f>Q81+5</f>
        <v>180</v>
      </c>
      <c r="N81" s="114">
        <v>-10</v>
      </c>
      <c r="O81" s="170"/>
      <c r="P81" s="171"/>
      <c r="Q81" s="68">
        <f>O81+'[1]50'!P75</f>
        <v>175</v>
      </c>
      <c r="R81" s="68">
        <v>6.9</v>
      </c>
      <c r="S81" s="26">
        <f>Q81+5</f>
        <v>180</v>
      </c>
      <c r="T81" s="26">
        <f>Q81+10</f>
        <v>185</v>
      </c>
      <c r="U81" s="27">
        <f>Q81/1.5</f>
        <v>116.66666666666667</v>
      </c>
      <c r="V81" s="28" t="s">
        <v>21</v>
      </c>
      <c r="W81" s="29">
        <v>225</v>
      </c>
      <c r="X81">
        <f>U81*2</f>
        <v>233.33333333333334</v>
      </c>
      <c r="Y81" s="23">
        <f t="shared" si="19"/>
        <v>7.1000000000000005</v>
      </c>
    </row>
    <row r="82" spans="1:25" ht="12.75">
      <c r="A82" s="71" t="s">
        <v>193</v>
      </c>
      <c r="B82" s="71" t="s">
        <v>194</v>
      </c>
      <c r="C82" s="243" t="s">
        <v>261</v>
      </c>
      <c r="D82" s="217"/>
      <c r="E82" s="21">
        <v>157</v>
      </c>
      <c r="F82" s="21">
        <f>O82+'[1]50'!F76</f>
        <v>109</v>
      </c>
      <c r="G82" s="21">
        <f>E82+25</f>
        <v>182</v>
      </c>
      <c r="H82" s="22">
        <f>Q82+10</f>
        <v>135</v>
      </c>
      <c r="I82" s="22">
        <f>Q82+5</f>
        <v>130</v>
      </c>
      <c r="J82" s="23">
        <f>R82+0.4</f>
        <v>5.4</v>
      </c>
      <c r="K82" s="24">
        <f>Q82+20</f>
        <v>145</v>
      </c>
      <c r="L82" s="24">
        <f>R82+0.8</f>
        <v>5.8</v>
      </c>
      <c r="M82" s="25">
        <f>Q82+5</f>
        <v>130</v>
      </c>
      <c r="N82" s="114">
        <v>-10</v>
      </c>
      <c r="O82" s="170"/>
      <c r="P82" s="171"/>
      <c r="Q82" s="68">
        <v>125</v>
      </c>
      <c r="R82" s="68">
        <v>5</v>
      </c>
      <c r="S82" s="26">
        <f>Q82+5</f>
        <v>130</v>
      </c>
      <c r="T82" s="26">
        <f>Q82+10</f>
        <v>135</v>
      </c>
      <c r="U82" s="27">
        <f>Q82/1.5</f>
        <v>83.33333333333333</v>
      </c>
      <c r="V82" s="28" t="s">
        <v>21</v>
      </c>
      <c r="W82" s="29">
        <v>165</v>
      </c>
      <c r="X82">
        <f>U82*2</f>
        <v>166.66666666666666</v>
      </c>
      <c r="Y82" s="23">
        <f t="shared" si="19"/>
        <v>5.2</v>
      </c>
    </row>
    <row r="83" spans="1:25" ht="12.75">
      <c r="A83" s="71" t="s">
        <v>193</v>
      </c>
      <c r="B83" s="71" t="s">
        <v>194</v>
      </c>
      <c r="C83" s="240" t="s">
        <v>273</v>
      </c>
      <c r="D83" s="262"/>
      <c r="E83" s="84">
        <v>99</v>
      </c>
      <c r="F83" s="84">
        <f aca="true" t="shared" si="20" ref="F83:F88">E83+0</f>
        <v>99</v>
      </c>
      <c r="G83" s="84">
        <f>E83+20</f>
        <v>119</v>
      </c>
      <c r="H83" s="85">
        <f>Q83+0</f>
        <v>90</v>
      </c>
      <c r="I83" s="85">
        <f>Q83+0</f>
        <v>90</v>
      </c>
      <c r="J83" s="86">
        <v>3.6</v>
      </c>
      <c r="K83" s="87">
        <f>Q83+0</f>
        <v>90</v>
      </c>
      <c r="L83" s="87">
        <v>3.6</v>
      </c>
      <c r="M83" s="78">
        <f>Q83+10</f>
        <v>100</v>
      </c>
      <c r="N83" s="120">
        <v>-10</v>
      </c>
      <c r="O83" s="176"/>
      <c r="P83" s="177"/>
      <c r="Q83" s="140">
        <v>90</v>
      </c>
      <c r="R83" s="140">
        <v>3.6</v>
      </c>
      <c r="S83" s="88">
        <f>Q83+0</f>
        <v>90</v>
      </c>
      <c r="T83" s="88">
        <f>Q83+0</f>
        <v>90</v>
      </c>
      <c r="U83" s="89">
        <f>Q83+0</f>
        <v>90</v>
      </c>
      <c r="V83" s="28" t="s">
        <v>21</v>
      </c>
      <c r="W83" s="91">
        <v>115</v>
      </c>
      <c r="X83" s="169">
        <f>Q83+25</f>
        <v>115</v>
      </c>
      <c r="Y83" s="86">
        <v>3.6</v>
      </c>
    </row>
    <row r="84" spans="1:25" ht="12.75">
      <c r="A84" s="71" t="s">
        <v>193</v>
      </c>
      <c r="B84" s="71" t="s">
        <v>194</v>
      </c>
      <c r="C84" s="243" t="s">
        <v>232</v>
      </c>
      <c r="D84" s="217"/>
      <c r="E84" s="21">
        <f>O84+'[1]50'!E78</f>
        <v>157</v>
      </c>
      <c r="F84" s="21">
        <f>O84+'[1]50'!F78</f>
        <v>112</v>
      </c>
      <c r="G84" s="21">
        <f>E84+25</f>
        <v>182</v>
      </c>
      <c r="H84" s="22">
        <f>Q84+10</f>
        <v>145</v>
      </c>
      <c r="I84" s="22">
        <f>Q84+5</f>
        <v>140</v>
      </c>
      <c r="J84" s="23">
        <v>5.8</v>
      </c>
      <c r="K84" s="24">
        <f>Q84+20</f>
        <v>155</v>
      </c>
      <c r="L84" s="24">
        <v>6.2</v>
      </c>
      <c r="M84" s="25">
        <f>Q84+5</f>
        <v>140</v>
      </c>
      <c r="N84" s="114">
        <v>-10</v>
      </c>
      <c r="O84" s="170"/>
      <c r="P84" s="171"/>
      <c r="Q84" s="68">
        <f>O84+'[1]50'!P78</f>
        <v>135</v>
      </c>
      <c r="R84" s="68">
        <v>5.4</v>
      </c>
      <c r="S84" s="26">
        <f>Q84+5</f>
        <v>140</v>
      </c>
      <c r="T84" s="26">
        <f>Q84+10</f>
        <v>145</v>
      </c>
      <c r="U84" s="27">
        <f>Q84/1.5</f>
        <v>90</v>
      </c>
      <c r="V84" s="28" t="s">
        <v>21</v>
      </c>
      <c r="W84" s="29">
        <v>175</v>
      </c>
      <c r="X84">
        <f>U84*2</f>
        <v>180</v>
      </c>
      <c r="Y84" s="23">
        <f t="shared" si="19"/>
        <v>5.6</v>
      </c>
    </row>
    <row r="85" spans="1:25" ht="12.75">
      <c r="A85" s="71"/>
      <c r="B85" s="71" t="s">
        <v>194</v>
      </c>
      <c r="C85" s="240" t="s">
        <v>246</v>
      </c>
      <c r="D85" s="262"/>
      <c r="E85" s="84">
        <v>105</v>
      </c>
      <c r="F85" s="84">
        <f>E85+0</f>
        <v>105</v>
      </c>
      <c r="G85" s="84">
        <f>E85+20</f>
        <v>125</v>
      </c>
      <c r="H85" s="85">
        <f>Q85+0</f>
        <v>95</v>
      </c>
      <c r="I85" s="85">
        <f>Q85+0</f>
        <v>95</v>
      </c>
      <c r="J85" s="86">
        <v>3.8</v>
      </c>
      <c r="K85" s="87">
        <f>Q85+0</f>
        <v>95</v>
      </c>
      <c r="L85" s="87">
        <v>3.8</v>
      </c>
      <c r="M85" s="78">
        <f>Q85+10</f>
        <v>105</v>
      </c>
      <c r="N85" s="120">
        <v>-10</v>
      </c>
      <c r="O85" s="176"/>
      <c r="P85" s="177"/>
      <c r="Q85" s="140">
        <v>95</v>
      </c>
      <c r="R85" s="140">
        <v>3.8</v>
      </c>
      <c r="S85" s="88">
        <f>Q85+0</f>
        <v>95</v>
      </c>
      <c r="T85" s="88">
        <f>Q85+0</f>
        <v>95</v>
      </c>
      <c r="U85" s="89">
        <f>Q85+0</f>
        <v>95</v>
      </c>
      <c r="V85" s="28" t="s">
        <v>21</v>
      </c>
      <c r="W85" s="91">
        <v>115</v>
      </c>
      <c r="X85" s="169">
        <f>Q85+25</f>
        <v>120</v>
      </c>
      <c r="Y85" s="86">
        <v>3.8</v>
      </c>
    </row>
    <row r="86" spans="1:25" ht="12.75">
      <c r="A86" s="71" t="s">
        <v>193</v>
      </c>
      <c r="B86" s="71" t="s">
        <v>194</v>
      </c>
      <c r="C86" s="240" t="s">
        <v>233</v>
      </c>
      <c r="D86" s="262"/>
      <c r="E86" s="84">
        <v>149</v>
      </c>
      <c r="F86" s="84">
        <f t="shared" si="20"/>
        <v>149</v>
      </c>
      <c r="G86" s="84">
        <f>E86+20</f>
        <v>169</v>
      </c>
      <c r="H86" s="85">
        <f>Q86+0</f>
        <v>130</v>
      </c>
      <c r="I86" s="85">
        <f>Q86+0</f>
        <v>130</v>
      </c>
      <c r="J86" s="86">
        <v>5.2</v>
      </c>
      <c r="K86" s="87">
        <f>Q86+0</f>
        <v>130</v>
      </c>
      <c r="L86" s="87">
        <v>5.2</v>
      </c>
      <c r="M86" s="78">
        <f>Q86+10</f>
        <v>140</v>
      </c>
      <c r="N86" s="120">
        <v>-10</v>
      </c>
      <c r="O86" s="176"/>
      <c r="P86" s="177"/>
      <c r="Q86" s="140">
        <v>130</v>
      </c>
      <c r="R86" s="140">
        <v>5.2</v>
      </c>
      <c r="S86" s="88">
        <f>Q86+0</f>
        <v>130</v>
      </c>
      <c r="T86" s="88">
        <f>Q86+0</f>
        <v>130</v>
      </c>
      <c r="U86" s="89">
        <f>Q86+0</f>
        <v>130</v>
      </c>
      <c r="V86" s="28" t="s">
        <v>21</v>
      </c>
      <c r="W86" s="91">
        <v>155</v>
      </c>
      <c r="X86" s="169">
        <f>Q86+25</f>
        <v>155</v>
      </c>
      <c r="Y86" s="86">
        <v>5.2</v>
      </c>
    </row>
    <row r="87" spans="1:25" ht="12.75">
      <c r="A87" s="71"/>
      <c r="B87" s="71" t="s">
        <v>194</v>
      </c>
      <c r="C87" s="240" t="s">
        <v>265</v>
      </c>
      <c r="D87" s="262"/>
      <c r="E87" s="84">
        <v>149</v>
      </c>
      <c r="F87" s="84">
        <f t="shared" si="20"/>
        <v>149</v>
      </c>
      <c r="G87" s="84">
        <f>E87+20</f>
        <v>169</v>
      </c>
      <c r="H87" s="85">
        <v>135</v>
      </c>
      <c r="I87" s="85">
        <v>135</v>
      </c>
      <c r="J87" s="86">
        <v>5.4</v>
      </c>
      <c r="K87" s="87">
        <v>135</v>
      </c>
      <c r="L87" s="87">
        <v>5.4</v>
      </c>
      <c r="M87" s="78">
        <f>Q87+10</f>
        <v>145</v>
      </c>
      <c r="N87" s="120">
        <v>-10</v>
      </c>
      <c r="O87" s="176"/>
      <c r="P87" s="177"/>
      <c r="Q87" s="140">
        <v>135</v>
      </c>
      <c r="R87" s="140">
        <v>5.4</v>
      </c>
      <c r="S87" s="88">
        <f>Q87+0</f>
        <v>135</v>
      </c>
      <c r="T87" s="88">
        <f>Q87+0</f>
        <v>135</v>
      </c>
      <c r="U87" s="89">
        <f>Q87+0</f>
        <v>135</v>
      </c>
      <c r="V87" s="28" t="s">
        <v>21</v>
      </c>
      <c r="W87" s="91">
        <v>155</v>
      </c>
      <c r="X87" s="169">
        <f>Q87+25</f>
        <v>160</v>
      </c>
      <c r="Y87" s="86">
        <v>5.4</v>
      </c>
    </row>
    <row r="88" spans="1:25" ht="12.75">
      <c r="A88" s="71" t="s">
        <v>193</v>
      </c>
      <c r="B88" s="71" t="s">
        <v>194</v>
      </c>
      <c r="C88" s="240" t="s">
        <v>94</v>
      </c>
      <c r="D88" s="262"/>
      <c r="E88" s="84">
        <v>119</v>
      </c>
      <c r="F88" s="84">
        <f t="shared" si="20"/>
        <v>119</v>
      </c>
      <c r="G88" s="84">
        <f>E88+20</f>
        <v>139</v>
      </c>
      <c r="H88" s="85">
        <f>Q88+0</f>
        <v>100</v>
      </c>
      <c r="I88" s="85">
        <f>Q88+0</f>
        <v>100</v>
      </c>
      <c r="J88" s="86">
        <v>4</v>
      </c>
      <c r="K88" s="87">
        <f>Q88+0</f>
        <v>100</v>
      </c>
      <c r="L88" s="87">
        <v>4</v>
      </c>
      <c r="M88" s="78">
        <f>Q88+10</f>
        <v>110</v>
      </c>
      <c r="N88" s="120">
        <v>-10</v>
      </c>
      <c r="O88" s="176"/>
      <c r="P88" s="177"/>
      <c r="Q88" s="140">
        <v>100</v>
      </c>
      <c r="R88" s="140">
        <v>4</v>
      </c>
      <c r="S88" s="88">
        <f>Q88+0</f>
        <v>100</v>
      </c>
      <c r="T88" s="88">
        <f>Q88+0</f>
        <v>100</v>
      </c>
      <c r="U88" s="89">
        <f>Q88+0</f>
        <v>100</v>
      </c>
      <c r="V88" s="28" t="s">
        <v>21</v>
      </c>
      <c r="W88" s="91">
        <v>125</v>
      </c>
      <c r="X88" s="169">
        <f>Q88+25</f>
        <v>125</v>
      </c>
      <c r="Y88" s="86">
        <v>4</v>
      </c>
    </row>
    <row r="89" spans="1:25" ht="12.75">
      <c r="A89" s="71" t="s">
        <v>193</v>
      </c>
      <c r="B89" s="71" t="s">
        <v>194</v>
      </c>
      <c r="C89" s="216" t="s">
        <v>95</v>
      </c>
      <c r="D89" s="217"/>
      <c r="E89" s="21">
        <f>O89+'[1]50'!E83</f>
        <v>195</v>
      </c>
      <c r="F89" s="21">
        <f>O89+'[1]50'!F83</f>
        <v>169</v>
      </c>
      <c r="G89" s="21">
        <f>E89+25</f>
        <v>220</v>
      </c>
      <c r="H89" s="22">
        <f>Q89+10</f>
        <v>180</v>
      </c>
      <c r="I89" s="22">
        <f>Q89+5</f>
        <v>175</v>
      </c>
      <c r="J89" s="23">
        <f>R89+0.4</f>
        <v>7.1000000000000005</v>
      </c>
      <c r="K89" s="24">
        <f>Q89+20</f>
        <v>190</v>
      </c>
      <c r="L89" s="24">
        <f>R89+0.8</f>
        <v>7.5</v>
      </c>
      <c r="M89" s="25">
        <f>Q89+5</f>
        <v>175</v>
      </c>
      <c r="N89" s="114">
        <v>-10</v>
      </c>
      <c r="O89" s="170"/>
      <c r="P89" s="171"/>
      <c r="Q89" s="68">
        <f>O89+'[1]50'!P83</f>
        <v>170</v>
      </c>
      <c r="R89" s="68">
        <v>6.7</v>
      </c>
      <c r="S89" s="26">
        <f>Q89+5</f>
        <v>175</v>
      </c>
      <c r="T89" s="26">
        <f>Q89+10</f>
        <v>180</v>
      </c>
      <c r="U89" s="27">
        <f>Q89/1.5</f>
        <v>113.33333333333333</v>
      </c>
      <c r="V89" s="28" t="s">
        <v>21</v>
      </c>
      <c r="W89" s="29">
        <v>225</v>
      </c>
      <c r="X89">
        <f>U89*2</f>
        <v>226.66666666666666</v>
      </c>
      <c r="Y89" s="23">
        <f t="shared" si="19"/>
        <v>6.9</v>
      </c>
    </row>
    <row r="90" spans="1:25" ht="12.75">
      <c r="A90" s="71"/>
      <c r="B90" s="71" t="s">
        <v>194</v>
      </c>
      <c r="C90" s="240" t="s">
        <v>266</v>
      </c>
      <c r="D90" s="215"/>
      <c r="E90" s="84">
        <v>155</v>
      </c>
      <c r="F90" s="84">
        <f>E90+0</f>
        <v>155</v>
      </c>
      <c r="G90" s="84">
        <f>E90+20</f>
        <v>175</v>
      </c>
      <c r="H90" s="85">
        <f>Q90+0</f>
        <v>130</v>
      </c>
      <c r="I90" s="85">
        <f>Q90+0</f>
        <v>130</v>
      </c>
      <c r="J90" s="86">
        <v>5.2</v>
      </c>
      <c r="K90" s="87">
        <f>Q90+0</f>
        <v>130</v>
      </c>
      <c r="L90" s="87">
        <v>5.2</v>
      </c>
      <c r="M90" s="78">
        <f>Q90+10</f>
        <v>140</v>
      </c>
      <c r="N90" s="120">
        <v>-10</v>
      </c>
      <c r="O90" s="176"/>
      <c r="P90" s="177"/>
      <c r="Q90" s="140">
        <v>130</v>
      </c>
      <c r="R90" s="140">
        <v>5.2</v>
      </c>
      <c r="S90" s="88">
        <f>Q90+0</f>
        <v>130</v>
      </c>
      <c r="T90" s="88">
        <f>Q90+0</f>
        <v>130</v>
      </c>
      <c r="U90" s="89">
        <f>Q90+0</f>
        <v>130</v>
      </c>
      <c r="V90" s="28" t="s">
        <v>21</v>
      </c>
      <c r="W90" s="91">
        <v>155</v>
      </c>
      <c r="X90" s="169">
        <f>Q90+25</f>
        <v>155</v>
      </c>
      <c r="Y90" s="86">
        <v>5.2</v>
      </c>
    </row>
    <row r="91" spans="1:25" ht="12.75">
      <c r="A91" s="71" t="s">
        <v>193</v>
      </c>
      <c r="B91" s="71" t="s">
        <v>194</v>
      </c>
      <c r="C91" s="240" t="s">
        <v>234</v>
      </c>
      <c r="D91" s="215"/>
      <c r="E91" s="84">
        <v>199</v>
      </c>
      <c r="F91" s="84">
        <f>E91+0</f>
        <v>199</v>
      </c>
      <c r="G91" s="84">
        <f>E91+20</f>
        <v>219</v>
      </c>
      <c r="H91" s="85">
        <f>Q91+0</f>
        <v>175</v>
      </c>
      <c r="I91" s="85">
        <f>Q91+0</f>
        <v>175</v>
      </c>
      <c r="J91" s="86">
        <v>7</v>
      </c>
      <c r="K91" s="87">
        <f>Q91+0</f>
        <v>175</v>
      </c>
      <c r="L91" s="87">
        <v>7</v>
      </c>
      <c r="M91" s="78">
        <f>Q91+10</f>
        <v>185</v>
      </c>
      <c r="N91" s="120">
        <v>-10</v>
      </c>
      <c r="O91" s="176"/>
      <c r="P91" s="177"/>
      <c r="Q91" s="140">
        <v>175</v>
      </c>
      <c r="R91" s="140">
        <v>7</v>
      </c>
      <c r="S91" s="88">
        <f>Q91+0</f>
        <v>175</v>
      </c>
      <c r="T91" s="88">
        <f>Q91+0</f>
        <v>175</v>
      </c>
      <c r="U91" s="89">
        <f>Q91+0</f>
        <v>175</v>
      </c>
      <c r="V91" s="28" t="s">
        <v>21</v>
      </c>
      <c r="W91" s="91">
        <v>195</v>
      </c>
      <c r="X91" s="169">
        <f>Q91+25</f>
        <v>200</v>
      </c>
      <c r="Y91" s="86">
        <v>7</v>
      </c>
    </row>
    <row r="92" spans="1:25" ht="12.75">
      <c r="A92" s="71" t="s">
        <v>193</v>
      </c>
      <c r="B92" s="71" t="s">
        <v>194</v>
      </c>
      <c r="C92" s="216" t="s">
        <v>245</v>
      </c>
      <c r="D92" s="218"/>
      <c r="E92" s="21">
        <v>149</v>
      </c>
      <c r="F92" s="21">
        <v>108</v>
      </c>
      <c r="G92" s="21">
        <f>E92+25</f>
        <v>174</v>
      </c>
      <c r="H92" s="22">
        <f>Q92+10</f>
        <v>140</v>
      </c>
      <c r="I92" s="22">
        <f>Q92+5</f>
        <v>135</v>
      </c>
      <c r="J92" s="23">
        <f>R92+0.4</f>
        <v>6</v>
      </c>
      <c r="K92" s="24">
        <f>Q92+20</f>
        <v>150</v>
      </c>
      <c r="L92" s="24">
        <f>R92+0.8</f>
        <v>6.3999999999999995</v>
      </c>
      <c r="M92" s="25">
        <f>Q92+5</f>
        <v>135</v>
      </c>
      <c r="N92" s="114">
        <v>-10</v>
      </c>
      <c r="O92" s="170"/>
      <c r="P92" s="171"/>
      <c r="Q92" s="68">
        <v>130</v>
      </c>
      <c r="R92" s="68">
        <v>5.6</v>
      </c>
      <c r="S92" s="26">
        <f>Q92+5</f>
        <v>135</v>
      </c>
      <c r="T92" s="26">
        <f>Q92+10</f>
        <v>140</v>
      </c>
      <c r="U92" s="27">
        <f>Q92/1.5</f>
        <v>86.66666666666667</v>
      </c>
      <c r="V92" s="28" t="s">
        <v>21</v>
      </c>
      <c r="W92" s="29">
        <v>165</v>
      </c>
      <c r="X92">
        <f>U92*2</f>
        <v>173.33333333333334</v>
      </c>
      <c r="Y92" s="23">
        <f t="shared" si="19"/>
        <v>5.8</v>
      </c>
    </row>
    <row r="93" spans="1:25" ht="12.75">
      <c r="A93" s="71" t="s">
        <v>194</v>
      </c>
      <c r="B93" s="71" t="s">
        <v>193</v>
      </c>
      <c r="C93" s="216" t="s">
        <v>252</v>
      </c>
      <c r="D93" s="218"/>
      <c r="E93" s="21">
        <v>115</v>
      </c>
      <c r="F93" s="21">
        <v>93</v>
      </c>
      <c r="G93" s="21">
        <f>E93+25</f>
        <v>140</v>
      </c>
      <c r="H93" s="22">
        <f>Q93+0</f>
        <v>95</v>
      </c>
      <c r="I93" s="22">
        <f>Q93-5</f>
        <v>90</v>
      </c>
      <c r="J93" s="23">
        <f>R93+0</f>
        <v>4.3</v>
      </c>
      <c r="K93" s="24">
        <f>Q93+0</f>
        <v>95</v>
      </c>
      <c r="L93" s="24">
        <f>R93+0</f>
        <v>4.3</v>
      </c>
      <c r="M93" s="79"/>
      <c r="N93" s="115"/>
      <c r="O93" s="170"/>
      <c r="P93" s="171"/>
      <c r="Q93" s="68">
        <v>95</v>
      </c>
      <c r="R93" s="68">
        <v>4.3</v>
      </c>
      <c r="S93" s="26">
        <f>Q93+5</f>
        <v>100</v>
      </c>
      <c r="T93" s="26">
        <f>Q93+10</f>
        <v>105</v>
      </c>
      <c r="U93" s="27">
        <f>Q93+0</f>
        <v>95</v>
      </c>
      <c r="V93" s="28" t="s">
        <v>21</v>
      </c>
      <c r="W93" s="29">
        <v>135</v>
      </c>
      <c r="X93">
        <f>Q93*1.5</f>
        <v>142.5</v>
      </c>
      <c r="Y93" s="23">
        <f t="shared" si="19"/>
        <v>4.1</v>
      </c>
    </row>
    <row r="94" spans="1:25" ht="12.75" customHeight="1">
      <c r="A94" s="71" t="s">
        <v>194</v>
      </c>
      <c r="B94" s="71" t="s">
        <v>193</v>
      </c>
      <c r="C94" s="216" t="s">
        <v>253</v>
      </c>
      <c r="D94" s="218"/>
      <c r="E94" s="21">
        <v>115</v>
      </c>
      <c r="F94" s="21">
        <v>93</v>
      </c>
      <c r="G94" s="21">
        <f>E94+25</f>
        <v>140</v>
      </c>
      <c r="H94" s="22">
        <f>Q94+0</f>
        <v>95</v>
      </c>
      <c r="I94" s="22">
        <f>Q94-5</f>
        <v>90</v>
      </c>
      <c r="J94" s="23">
        <f>R94+0</f>
        <v>4.3</v>
      </c>
      <c r="K94" s="24">
        <f>Q94+0</f>
        <v>95</v>
      </c>
      <c r="L94" s="24">
        <f>R94+0</f>
        <v>4.3</v>
      </c>
      <c r="M94" s="79"/>
      <c r="N94" s="115"/>
      <c r="O94" s="170"/>
      <c r="P94" s="171"/>
      <c r="Q94" s="68">
        <v>95</v>
      </c>
      <c r="R94" s="68">
        <v>4.3</v>
      </c>
      <c r="S94" s="26">
        <f>Q94+5</f>
        <v>100</v>
      </c>
      <c r="T94" s="26">
        <f>Q94+10</f>
        <v>105</v>
      </c>
      <c r="U94" s="27">
        <f>Q94+0</f>
        <v>95</v>
      </c>
      <c r="V94" s="28" t="s">
        <v>21</v>
      </c>
      <c r="W94" s="29">
        <v>135</v>
      </c>
      <c r="X94">
        <f>Q94*1.5</f>
        <v>142.5</v>
      </c>
      <c r="Y94" s="23">
        <f t="shared" si="19"/>
        <v>4.1</v>
      </c>
    </row>
    <row r="95" spans="1:25" ht="12.75">
      <c r="A95" s="71" t="s">
        <v>193</v>
      </c>
      <c r="B95" s="71" t="s">
        <v>194</v>
      </c>
      <c r="C95" s="216" t="s">
        <v>274</v>
      </c>
      <c r="D95" s="218"/>
      <c r="E95" s="21">
        <v>159</v>
      </c>
      <c r="F95" s="21">
        <v>120</v>
      </c>
      <c r="G95" s="21">
        <f>E95+25</f>
        <v>184</v>
      </c>
      <c r="H95" s="22">
        <f>Q95+10</f>
        <v>155</v>
      </c>
      <c r="I95" s="22">
        <f>Q95+5</f>
        <v>150</v>
      </c>
      <c r="J95" s="23">
        <f>R95+0.4</f>
        <v>6.7</v>
      </c>
      <c r="K95" s="24">
        <f>Q95+20</f>
        <v>165</v>
      </c>
      <c r="L95" s="24">
        <f>R95+0.8</f>
        <v>7.1</v>
      </c>
      <c r="M95" s="25">
        <f>Q95+5</f>
        <v>150</v>
      </c>
      <c r="N95" s="114">
        <v>-10</v>
      </c>
      <c r="O95" s="170"/>
      <c r="P95" s="171"/>
      <c r="Q95" s="68">
        <v>145</v>
      </c>
      <c r="R95" s="68">
        <v>6.3</v>
      </c>
      <c r="S95" s="26">
        <f>Q95+5</f>
        <v>150</v>
      </c>
      <c r="T95" s="26">
        <f>Q95+10</f>
        <v>155</v>
      </c>
      <c r="U95" s="27">
        <f>Q95/1.5</f>
        <v>96.66666666666667</v>
      </c>
      <c r="V95" s="28" t="s">
        <v>21</v>
      </c>
      <c r="W95" s="29">
        <v>185</v>
      </c>
      <c r="X95">
        <f>U95*2</f>
        <v>193.33333333333334</v>
      </c>
      <c r="Y95" s="23">
        <f t="shared" si="19"/>
        <v>6.5</v>
      </c>
    </row>
    <row r="96" spans="1:25" ht="12.75">
      <c r="A96" s="295"/>
      <c r="B96" s="296"/>
      <c r="C96" s="214" t="s">
        <v>99</v>
      </c>
      <c r="D96" s="297"/>
      <c r="E96" s="49"/>
      <c r="F96" s="49"/>
      <c r="G96" s="49"/>
      <c r="H96" s="49"/>
      <c r="I96" s="49"/>
      <c r="J96" s="49"/>
      <c r="K96" s="49"/>
      <c r="L96" s="49"/>
      <c r="M96" s="49"/>
      <c r="N96" s="124"/>
      <c r="O96" s="191"/>
      <c r="P96" s="192"/>
      <c r="Q96" s="143"/>
      <c r="R96" s="143"/>
      <c r="S96" s="49"/>
      <c r="T96" s="49"/>
      <c r="U96" s="50"/>
      <c r="V96" s="51"/>
      <c r="W96" s="49"/>
      <c r="X96" s="193"/>
      <c r="Y96" s="49"/>
    </row>
    <row r="97" spans="1:25" ht="12.75">
      <c r="A97" s="71"/>
      <c r="B97" s="71" t="s">
        <v>194</v>
      </c>
      <c r="C97" s="240" t="s">
        <v>100</v>
      </c>
      <c r="D97" s="262"/>
      <c r="E97" s="84">
        <v>115</v>
      </c>
      <c r="F97" s="84">
        <f>E97+0</f>
        <v>115</v>
      </c>
      <c r="G97" s="84">
        <f>E97+20</f>
        <v>135</v>
      </c>
      <c r="H97" s="85">
        <v>110</v>
      </c>
      <c r="I97" s="85">
        <v>110</v>
      </c>
      <c r="J97" s="86">
        <v>4.4</v>
      </c>
      <c r="K97" s="87">
        <v>110</v>
      </c>
      <c r="L97" s="87">
        <f>R97+0</f>
        <v>4.4</v>
      </c>
      <c r="M97" s="78">
        <f>Q97+10</f>
        <v>120</v>
      </c>
      <c r="N97" s="120">
        <v>-10</v>
      </c>
      <c r="O97" s="176"/>
      <c r="P97" s="177"/>
      <c r="Q97" s="140">
        <v>110</v>
      </c>
      <c r="R97" s="140">
        <v>4.4</v>
      </c>
      <c r="S97" s="88">
        <f>Q97+0</f>
        <v>110</v>
      </c>
      <c r="T97" s="88">
        <f>Q97+0</f>
        <v>110</v>
      </c>
      <c r="U97" s="89">
        <f>Q97+0</f>
        <v>110</v>
      </c>
      <c r="V97" s="28" t="s">
        <v>21</v>
      </c>
      <c r="W97" s="91">
        <v>135</v>
      </c>
      <c r="X97" s="169">
        <f>Q97+25</f>
        <v>135</v>
      </c>
      <c r="Y97" s="86">
        <v>4.4</v>
      </c>
    </row>
    <row r="98" spans="1:25" ht="12.75">
      <c r="A98" s="71" t="s">
        <v>193</v>
      </c>
      <c r="B98" s="71" t="s">
        <v>194</v>
      </c>
      <c r="C98" s="240" t="s">
        <v>101</v>
      </c>
      <c r="D98" s="217"/>
      <c r="E98" s="84">
        <v>85</v>
      </c>
      <c r="F98" s="84">
        <f>E98+0</f>
        <v>85</v>
      </c>
      <c r="G98" s="84">
        <f>E98+20</f>
        <v>105</v>
      </c>
      <c r="H98" s="85">
        <f>Q98+0</f>
        <v>65</v>
      </c>
      <c r="I98" s="85">
        <f>Q98+0</f>
        <v>65</v>
      </c>
      <c r="J98" s="86">
        <v>2.6</v>
      </c>
      <c r="K98" s="87">
        <f>Q98+0</f>
        <v>65</v>
      </c>
      <c r="L98" s="87">
        <v>2.6</v>
      </c>
      <c r="M98" s="78">
        <f>Q98+10</f>
        <v>75</v>
      </c>
      <c r="N98" s="120">
        <v>-10</v>
      </c>
      <c r="O98" s="176"/>
      <c r="P98" s="177"/>
      <c r="Q98" s="140">
        <v>65</v>
      </c>
      <c r="R98" s="140">
        <v>2.6</v>
      </c>
      <c r="S98" s="88">
        <f>Q98+0</f>
        <v>65</v>
      </c>
      <c r="T98" s="88">
        <f>Q98+0</f>
        <v>65</v>
      </c>
      <c r="U98" s="89">
        <f>Q98+0</f>
        <v>65</v>
      </c>
      <c r="V98" s="28" t="s">
        <v>21</v>
      </c>
      <c r="W98" s="91">
        <v>85</v>
      </c>
      <c r="X98" s="169">
        <f>Q98+25</f>
        <v>90</v>
      </c>
      <c r="Y98" s="86">
        <v>2.6</v>
      </c>
    </row>
    <row r="99" spans="1:25" ht="12.75">
      <c r="A99" s="71" t="s">
        <v>193</v>
      </c>
      <c r="B99" s="71" t="s">
        <v>194</v>
      </c>
      <c r="C99" s="240" t="s">
        <v>102</v>
      </c>
      <c r="D99" s="217"/>
      <c r="E99" s="84">
        <v>89</v>
      </c>
      <c r="F99" s="84">
        <f>E99+0</f>
        <v>89</v>
      </c>
      <c r="G99" s="84">
        <f>E99+20</f>
        <v>109</v>
      </c>
      <c r="H99" s="85">
        <v>65</v>
      </c>
      <c r="I99" s="85">
        <v>65</v>
      </c>
      <c r="J99" s="86">
        <v>2.6</v>
      </c>
      <c r="K99" s="87">
        <f>Q99+0</f>
        <v>70</v>
      </c>
      <c r="L99" s="87">
        <v>2.6</v>
      </c>
      <c r="M99" s="78">
        <f>Q99+10</f>
        <v>80</v>
      </c>
      <c r="N99" s="120">
        <v>-10</v>
      </c>
      <c r="O99" s="176"/>
      <c r="P99" s="177"/>
      <c r="Q99" s="140">
        <v>70</v>
      </c>
      <c r="R99" s="140">
        <v>2.6</v>
      </c>
      <c r="S99" s="88">
        <f>Q99+0</f>
        <v>70</v>
      </c>
      <c r="T99" s="88">
        <f>Q99+0</f>
        <v>70</v>
      </c>
      <c r="U99" s="89">
        <f>Q99+0</f>
        <v>70</v>
      </c>
      <c r="V99" s="28" t="s">
        <v>21</v>
      </c>
      <c r="W99" s="91">
        <v>95</v>
      </c>
      <c r="X99" s="169">
        <f>Q99+25</f>
        <v>95</v>
      </c>
      <c r="Y99" s="86">
        <v>2.6</v>
      </c>
    </row>
    <row r="100" spans="1:25" ht="12.75">
      <c r="A100" s="71" t="s">
        <v>193</v>
      </c>
      <c r="B100" s="71" t="s">
        <v>194</v>
      </c>
      <c r="C100" s="240" t="s">
        <v>103</v>
      </c>
      <c r="D100" s="262"/>
      <c r="E100" s="84">
        <v>85</v>
      </c>
      <c r="F100" s="84">
        <f>E100+0</f>
        <v>85</v>
      </c>
      <c r="G100" s="84">
        <f>E100+20</f>
        <v>105</v>
      </c>
      <c r="H100" s="85">
        <f>Q100+0</f>
        <v>65</v>
      </c>
      <c r="I100" s="85">
        <f>Q100+0</f>
        <v>65</v>
      </c>
      <c r="J100" s="86">
        <v>2.6</v>
      </c>
      <c r="K100" s="87">
        <f>Q100+0</f>
        <v>65</v>
      </c>
      <c r="L100" s="87">
        <v>2.6</v>
      </c>
      <c r="M100" s="78">
        <f>Q100+10</f>
        <v>75</v>
      </c>
      <c r="N100" s="120">
        <v>-10</v>
      </c>
      <c r="O100" s="176"/>
      <c r="P100" s="177"/>
      <c r="Q100" s="140">
        <v>65</v>
      </c>
      <c r="R100" s="140">
        <v>2.6</v>
      </c>
      <c r="S100" s="88">
        <f>Q100+0</f>
        <v>65</v>
      </c>
      <c r="T100" s="88">
        <f>Q100+0</f>
        <v>65</v>
      </c>
      <c r="U100" s="89">
        <f>Q100+0</f>
        <v>65</v>
      </c>
      <c r="V100" s="28" t="s">
        <v>21</v>
      </c>
      <c r="W100" s="91">
        <v>85</v>
      </c>
      <c r="X100" s="169">
        <f>Q100+25</f>
        <v>90</v>
      </c>
      <c r="Y100" s="86">
        <v>2.6</v>
      </c>
    </row>
    <row r="101" spans="1:25" ht="12.75">
      <c r="A101" s="71" t="s">
        <v>193</v>
      </c>
      <c r="B101" s="71" t="s">
        <v>194</v>
      </c>
      <c r="C101" s="240" t="s">
        <v>104</v>
      </c>
      <c r="D101" s="262"/>
      <c r="E101" s="84">
        <v>175</v>
      </c>
      <c r="F101" s="84">
        <f>E101+0</f>
        <v>175</v>
      </c>
      <c r="G101" s="84">
        <f>E101+20</f>
        <v>195</v>
      </c>
      <c r="H101" s="85">
        <v>125</v>
      </c>
      <c r="I101" s="85">
        <v>125</v>
      </c>
      <c r="J101" s="86">
        <v>4.8</v>
      </c>
      <c r="K101" s="87">
        <f>Q101+0</f>
        <v>165</v>
      </c>
      <c r="L101" s="87">
        <v>4.8</v>
      </c>
      <c r="M101" s="78">
        <f>Q101+10</f>
        <v>175</v>
      </c>
      <c r="N101" s="120">
        <v>-10</v>
      </c>
      <c r="O101" s="176"/>
      <c r="P101" s="177"/>
      <c r="Q101" s="140">
        <v>165</v>
      </c>
      <c r="R101" s="140">
        <v>4.8</v>
      </c>
      <c r="S101" s="88">
        <f>Q101+0</f>
        <v>165</v>
      </c>
      <c r="T101" s="88">
        <f>Q101+0</f>
        <v>165</v>
      </c>
      <c r="U101" s="89">
        <f>Q101+0</f>
        <v>165</v>
      </c>
      <c r="V101" s="28" t="s">
        <v>21</v>
      </c>
      <c r="W101" s="91">
        <v>185</v>
      </c>
      <c r="X101" s="169">
        <f>Q101+25</f>
        <v>190</v>
      </c>
      <c r="Y101" s="86">
        <v>4.8</v>
      </c>
    </row>
    <row r="102" spans="1:25" ht="12.75">
      <c r="A102" s="71" t="s">
        <v>193</v>
      </c>
      <c r="B102" s="71" t="s">
        <v>194</v>
      </c>
      <c r="C102" s="216" t="s">
        <v>106</v>
      </c>
      <c r="D102" s="217"/>
      <c r="E102" s="21">
        <f>O102+'[1]50'!E94</f>
        <v>199</v>
      </c>
      <c r="F102" s="21">
        <f>O102+'[1]50'!F94</f>
        <v>144</v>
      </c>
      <c r="G102" s="21">
        <f>E102+25</f>
        <v>224</v>
      </c>
      <c r="H102" s="22">
        <f>Q102+10</f>
        <v>190</v>
      </c>
      <c r="I102" s="22">
        <f>Q102+5</f>
        <v>185</v>
      </c>
      <c r="J102" s="23">
        <v>7.6</v>
      </c>
      <c r="K102" s="24">
        <f>Q102+20</f>
        <v>200</v>
      </c>
      <c r="L102" s="24">
        <v>8</v>
      </c>
      <c r="M102" s="25">
        <f>Q102+5</f>
        <v>185</v>
      </c>
      <c r="N102" s="114">
        <v>-10</v>
      </c>
      <c r="O102" s="170"/>
      <c r="P102" s="171"/>
      <c r="Q102" s="68">
        <f>O102+'[1]50'!P94</f>
        <v>180</v>
      </c>
      <c r="R102" s="68">
        <v>7.2</v>
      </c>
      <c r="S102" s="26">
        <f>Q102+5</f>
        <v>185</v>
      </c>
      <c r="T102" s="26">
        <f>Q102+10</f>
        <v>190</v>
      </c>
      <c r="U102" s="27">
        <f>Q102/1.5</f>
        <v>120</v>
      </c>
      <c r="V102" s="28" t="s">
        <v>21</v>
      </c>
      <c r="W102" s="29">
        <v>235</v>
      </c>
      <c r="X102">
        <f>U102*2</f>
        <v>240</v>
      </c>
      <c r="Y102" s="23">
        <f t="shared" si="19"/>
        <v>7.3999999999999995</v>
      </c>
    </row>
    <row r="103" spans="1:25" ht="30.75" customHeight="1">
      <c r="A103" s="71" t="s">
        <v>193</v>
      </c>
      <c r="B103" s="71" t="s">
        <v>194</v>
      </c>
      <c r="C103" s="240" t="s">
        <v>254</v>
      </c>
      <c r="D103" s="262"/>
      <c r="E103" s="84">
        <v>165</v>
      </c>
      <c r="F103" s="84">
        <f>E103+0</f>
        <v>165</v>
      </c>
      <c r="G103" s="84">
        <f>E103+20</f>
        <v>185</v>
      </c>
      <c r="H103" s="85">
        <f>Q103+0</f>
        <v>155</v>
      </c>
      <c r="I103" s="85">
        <f>Q103+0</f>
        <v>155</v>
      </c>
      <c r="J103" s="86">
        <f>R103+0</f>
        <v>6.2</v>
      </c>
      <c r="K103" s="87">
        <f>Q103+0</f>
        <v>155</v>
      </c>
      <c r="L103" s="87">
        <f>R103+0</f>
        <v>6.2</v>
      </c>
      <c r="M103" s="78">
        <f>Q103+10</f>
        <v>165</v>
      </c>
      <c r="N103" s="120">
        <v>-10</v>
      </c>
      <c r="O103" s="176"/>
      <c r="P103" s="177"/>
      <c r="Q103" s="140">
        <v>155</v>
      </c>
      <c r="R103" s="140">
        <v>6.2</v>
      </c>
      <c r="S103" s="88">
        <f>Q103+0</f>
        <v>155</v>
      </c>
      <c r="T103" s="88">
        <f>Q103+0</f>
        <v>155</v>
      </c>
      <c r="U103" s="89">
        <f>Q103+0</f>
        <v>155</v>
      </c>
      <c r="V103" s="28" t="s">
        <v>21</v>
      </c>
      <c r="W103" s="91">
        <v>175</v>
      </c>
      <c r="X103" s="169">
        <f>Q103+25</f>
        <v>180</v>
      </c>
      <c r="Y103" s="86">
        <v>6.2</v>
      </c>
    </row>
    <row r="104" spans="1:25" ht="12.75">
      <c r="A104" s="83" t="s">
        <v>194</v>
      </c>
      <c r="B104" s="71" t="s">
        <v>193</v>
      </c>
      <c r="C104" s="240" t="s">
        <v>197</v>
      </c>
      <c r="D104" s="262"/>
      <c r="E104" s="84">
        <v>235</v>
      </c>
      <c r="F104" s="84">
        <f>E104+0</f>
        <v>235</v>
      </c>
      <c r="G104" s="84">
        <f>E104+20</f>
        <v>255</v>
      </c>
      <c r="H104" s="85">
        <f>Q104+0</f>
        <v>225</v>
      </c>
      <c r="I104" s="85">
        <f>Q104+0</f>
        <v>225</v>
      </c>
      <c r="J104" s="86">
        <f>R104+0</f>
        <v>8.4</v>
      </c>
      <c r="K104" s="87">
        <f>Q104+0</f>
        <v>225</v>
      </c>
      <c r="L104" s="87">
        <f>R104+0</f>
        <v>8.4</v>
      </c>
      <c r="M104" s="78">
        <f>Q104+10</f>
        <v>235</v>
      </c>
      <c r="N104" s="120">
        <v>-10</v>
      </c>
      <c r="O104" s="176"/>
      <c r="P104" s="177"/>
      <c r="Q104" s="140">
        <v>225</v>
      </c>
      <c r="R104" s="140">
        <v>8.4</v>
      </c>
      <c r="S104" s="88">
        <f>Q104+0</f>
        <v>225</v>
      </c>
      <c r="T104" s="88">
        <f>Q104+0</f>
        <v>225</v>
      </c>
      <c r="U104" s="89">
        <f>Q104+0</f>
        <v>225</v>
      </c>
      <c r="V104" s="28" t="s">
        <v>21</v>
      </c>
      <c r="W104" s="91">
        <v>245</v>
      </c>
      <c r="X104" s="169">
        <f>Q104+25</f>
        <v>250</v>
      </c>
      <c r="Y104" s="86">
        <v>8.4</v>
      </c>
    </row>
    <row r="105" spans="1:25" ht="12.75">
      <c r="A105" s="295"/>
      <c r="B105" s="296"/>
      <c r="C105" s="214" t="s">
        <v>108</v>
      </c>
      <c r="D105" s="297"/>
      <c r="E105" s="80"/>
      <c r="F105" s="80"/>
      <c r="G105" s="80"/>
      <c r="H105" s="80"/>
      <c r="I105" s="80"/>
      <c r="J105" s="49"/>
      <c r="K105" s="49"/>
      <c r="L105" s="49"/>
      <c r="M105" s="49"/>
      <c r="N105" s="124"/>
      <c r="O105" s="191"/>
      <c r="P105" s="192"/>
      <c r="Q105" s="143"/>
      <c r="R105" s="143"/>
      <c r="S105" s="49"/>
      <c r="T105" s="49"/>
      <c r="U105" s="50"/>
      <c r="V105" s="51"/>
      <c r="W105" s="49"/>
      <c r="X105" s="193"/>
      <c r="Y105" s="49"/>
    </row>
    <row r="106" spans="1:25" ht="12.75">
      <c r="A106" s="71" t="s">
        <v>193</v>
      </c>
      <c r="B106" s="71" t="s">
        <v>194</v>
      </c>
      <c r="C106" s="216" t="s">
        <v>109</v>
      </c>
      <c r="D106" s="217"/>
      <c r="E106" s="21">
        <f>O106+'[1]50'!E99</f>
        <v>199</v>
      </c>
      <c r="F106" s="21">
        <f>O106+'[1]50'!F99</f>
        <v>143</v>
      </c>
      <c r="G106" s="21">
        <f aca="true" t="shared" si="21" ref="G106:G113">E106+25</f>
        <v>224</v>
      </c>
      <c r="H106" s="22">
        <f aca="true" t="shared" si="22" ref="H106:H113">Q106+10</f>
        <v>185</v>
      </c>
      <c r="I106" s="22">
        <f aca="true" t="shared" si="23" ref="I106:I113">Q106+5</f>
        <v>180</v>
      </c>
      <c r="J106" s="23">
        <v>7.4</v>
      </c>
      <c r="K106" s="24">
        <f aca="true" t="shared" si="24" ref="K106:K113">Q106+20</f>
        <v>195</v>
      </c>
      <c r="L106" s="24">
        <v>7.8</v>
      </c>
      <c r="M106" s="25">
        <f aca="true" t="shared" si="25" ref="M106:M113">Q106+5</f>
        <v>180</v>
      </c>
      <c r="N106" s="114">
        <v>-10</v>
      </c>
      <c r="O106" s="170"/>
      <c r="P106" s="171"/>
      <c r="Q106" s="68">
        <f>O106+'[1]50'!P99</f>
        <v>175</v>
      </c>
      <c r="R106" s="68">
        <v>7</v>
      </c>
      <c r="S106" s="26">
        <f aca="true" t="shared" si="26" ref="S106:S113">Q106+5</f>
        <v>180</v>
      </c>
      <c r="T106" s="26">
        <f aca="true" t="shared" si="27" ref="T106:T113">Q106+10</f>
        <v>185</v>
      </c>
      <c r="U106" s="27">
        <f aca="true" t="shared" si="28" ref="U106:U113">Q106/1.5</f>
        <v>116.66666666666667</v>
      </c>
      <c r="V106" s="28" t="s">
        <v>21</v>
      </c>
      <c r="W106" s="29">
        <v>225</v>
      </c>
      <c r="X106">
        <f>U106*2</f>
        <v>233.33333333333334</v>
      </c>
      <c r="Y106" s="23">
        <f t="shared" si="19"/>
        <v>7.2</v>
      </c>
    </row>
    <row r="107" spans="1:25" ht="12.75">
      <c r="A107" s="71" t="s">
        <v>193</v>
      </c>
      <c r="B107" s="71" t="s">
        <v>194</v>
      </c>
      <c r="C107" s="216" t="s">
        <v>110</v>
      </c>
      <c r="D107" s="218"/>
      <c r="E107" s="21">
        <f>O107+'[1]50'!E100</f>
        <v>155</v>
      </c>
      <c r="F107" s="21">
        <f>O107+'[1]50'!F100</f>
        <v>107</v>
      </c>
      <c r="G107" s="21">
        <f t="shared" si="21"/>
        <v>180</v>
      </c>
      <c r="H107" s="22">
        <f t="shared" si="22"/>
        <v>140</v>
      </c>
      <c r="I107" s="22">
        <f t="shared" si="23"/>
        <v>135</v>
      </c>
      <c r="J107" s="23">
        <v>5.6</v>
      </c>
      <c r="K107" s="24">
        <f t="shared" si="24"/>
        <v>150</v>
      </c>
      <c r="L107" s="24">
        <v>6</v>
      </c>
      <c r="M107" s="25">
        <f t="shared" si="25"/>
        <v>135</v>
      </c>
      <c r="N107" s="114">
        <v>-10</v>
      </c>
      <c r="O107" s="170"/>
      <c r="P107" s="171"/>
      <c r="Q107" s="68">
        <f>O107+'[1]50'!P100</f>
        <v>130</v>
      </c>
      <c r="R107" s="68">
        <v>5.2</v>
      </c>
      <c r="S107" s="26">
        <f t="shared" si="26"/>
        <v>135</v>
      </c>
      <c r="T107" s="26">
        <f t="shared" si="27"/>
        <v>140</v>
      </c>
      <c r="U107" s="27">
        <f t="shared" si="28"/>
        <v>86.66666666666667</v>
      </c>
      <c r="V107" s="28" t="s">
        <v>21</v>
      </c>
      <c r="W107" s="29">
        <v>165</v>
      </c>
      <c r="X107">
        <f>U107*2</f>
        <v>173.33333333333334</v>
      </c>
      <c r="Y107" s="23">
        <f t="shared" si="19"/>
        <v>5.3999999999999995</v>
      </c>
    </row>
    <row r="108" spans="1:25" s="169" customFormat="1" ht="12.75" customHeight="1">
      <c r="A108" s="168" t="s">
        <v>193</v>
      </c>
      <c r="B108" s="168" t="s">
        <v>194</v>
      </c>
      <c r="C108" s="240" t="s">
        <v>275</v>
      </c>
      <c r="D108" s="215"/>
      <c r="E108" s="84">
        <v>190</v>
      </c>
      <c r="F108" s="84">
        <f>E108+0</f>
        <v>190</v>
      </c>
      <c r="G108" s="84">
        <f>E108+20</f>
        <v>210</v>
      </c>
      <c r="H108" s="85">
        <f>Q108+0</f>
        <v>130</v>
      </c>
      <c r="I108" s="85">
        <f>Q108+0</f>
        <v>130</v>
      </c>
      <c r="J108" s="86">
        <f>R108+0</f>
        <v>5.2</v>
      </c>
      <c r="K108" s="87">
        <f>Q108+0</f>
        <v>130</v>
      </c>
      <c r="L108" s="87">
        <f>R108+0</f>
        <v>5.2</v>
      </c>
      <c r="M108" s="78">
        <f>Q108+10</f>
        <v>140</v>
      </c>
      <c r="N108" s="120">
        <v>-10</v>
      </c>
      <c r="O108" s="176"/>
      <c r="P108" s="177"/>
      <c r="Q108" s="140">
        <v>130</v>
      </c>
      <c r="R108" s="140">
        <v>5.2</v>
      </c>
      <c r="S108" s="88">
        <f>Q108+0</f>
        <v>130</v>
      </c>
      <c r="T108" s="88">
        <f>Q108+0</f>
        <v>130</v>
      </c>
      <c r="U108" s="89">
        <f>Q108+0</f>
        <v>130</v>
      </c>
      <c r="V108" s="90" t="s">
        <v>21</v>
      </c>
      <c r="W108" s="91">
        <v>215</v>
      </c>
      <c r="X108" s="169">
        <f>Q108+25</f>
        <v>155</v>
      </c>
      <c r="Y108" s="86">
        <v>5.2</v>
      </c>
    </row>
    <row r="109" spans="1:25" ht="12.75">
      <c r="A109" s="71" t="s">
        <v>194</v>
      </c>
      <c r="B109" s="71" t="s">
        <v>193</v>
      </c>
      <c r="C109" s="243" t="s">
        <v>208</v>
      </c>
      <c r="D109" s="217"/>
      <c r="E109" s="21">
        <f>O109+'[1]50'!E101</f>
        <v>127</v>
      </c>
      <c r="F109" s="21">
        <f>O109+'[1]50'!F101</f>
        <v>91</v>
      </c>
      <c r="G109" s="21">
        <f t="shared" si="21"/>
        <v>152</v>
      </c>
      <c r="H109" s="22">
        <f t="shared" si="22"/>
        <v>115</v>
      </c>
      <c r="I109" s="22">
        <f t="shared" si="23"/>
        <v>110</v>
      </c>
      <c r="J109" s="23">
        <v>4.6</v>
      </c>
      <c r="K109" s="24">
        <f t="shared" si="24"/>
        <v>125</v>
      </c>
      <c r="L109" s="24">
        <v>5</v>
      </c>
      <c r="M109" s="25">
        <f t="shared" si="25"/>
        <v>110</v>
      </c>
      <c r="N109" s="114">
        <v>-10</v>
      </c>
      <c r="O109" s="170"/>
      <c r="P109" s="171"/>
      <c r="Q109" s="68">
        <f>O109+'[1]50'!P101</f>
        <v>105</v>
      </c>
      <c r="R109" s="68">
        <v>4.2</v>
      </c>
      <c r="S109" s="26">
        <f t="shared" si="26"/>
        <v>110</v>
      </c>
      <c r="T109" s="26">
        <f t="shared" si="27"/>
        <v>115</v>
      </c>
      <c r="U109" s="27">
        <f t="shared" si="28"/>
        <v>70</v>
      </c>
      <c r="V109" s="28" t="s">
        <v>21</v>
      </c>
      <c r="W109" s="29">
        <v>135</v>
      </c>
      <c r="X109">
        <f>U109*2</f>
        <v>140</v>
      </c>
      <c r="Y109" s="23">
        <f t="shared" si="19"/>
        <v>4.3999999999999995</v>
      </c>
    </row>
    <row r="110" spans="1:25" ht="12.75">
      <c r="A110" s="71" t="s">
        <v>194</v>
      </c>
      <c r="B110" s="71" t="s">
        <v>193</v>
      </c>
      <c r="C110" s="243" t="s">
        <v>111</v>
      </c>
      <c r="D110" s="217"/>
      <c r="E110" s="21">
        <v>169</v>
      </c>
      <c r="F110" s="21">
        <v>119</v>
      </c>
      <c r="G110" s="21">
        <f t="shared" si="21"/>
        <v>194</v>
      </c>
      <c r="H110" s="22">
        <f t="shared" si="22"/>
        <v>155</v>
      </c>
      <c r="I110" s="22">
        <f t="shared" si="23"/>
        <v>150</v>
      </c>
      <c r="J110" s="23">
        <f>5.8+0.4</f>
        <v>6.2</v>
      </c>
      <c r="K110" s="24">
        <f t="shared" si="24"/>
        <v>165</v>
      </c>
      <c r="L110" s="24">
        <f>5.8+0.8</f>
        <v>6.6</v>
      </c>
      <c r="M110" s="25">
        <f t="shared" si="25"/>
        <v>150</v>
      </c>
      <c r="N110" s="114">
        <v>-10</v>
      </c>
      <c r="O110" s="170"/>
      <c r="P110" s="171"/>
      <c r="Q110" s="68">
        <v>145</v>
      </c>
      <c r="R110" s="68">
        <v>5.8</v>
      </c>
      <c r="S110" s="26">
        <f t="shared" si="26"/>
        <v>150</v>
      </c>
      <c r="T110" s="26">
        <f t="shared" si="27"/>
        <v>155</v>
      </c>
      <c r="U110" s="27">
        <f t="shared" si="28"/>
        <v>96.66666666666667</v>
      </c>
      <c r="V110" s="28" t="s">
        <v>21</v>
      </c>
      <c r="W110" s="29">
        <v>185</v>
      </c>
      <c r="X110">
        <f>U110*2</f>
        <v>193.33333333333334</v>
      </c>
      <c r="Y110" s="23">
        <f t="shared" si="19"/>
        <v>6</v>
      </c>
    </row>
    <row r="111" spans="1:25" ht="12.75">
      <c r="A111" s="71" t="s">
        <v>193</v>
      </c>
      <c r="B111" s="71" t="s">
        <v>194</v>
      </c>
      <c r="C111" s="240" t="s">
        <v>112</v>
      </c>
      <c r="D111" s="262"/>
      <c r="E111" s="84">
        <v>190</v>
      </c>
      <c r="F111" s="84">
        <f>E111+0</f>
        <v>190</v>
      </c>
      <c r="G111" s="84">
        <f>E111+20</f>
        <v>210</v>
      </c>
      <c r="H111" s="85">
        <f>Q111+0</f>
        <v>190</v>
      </c>
      <c r="I111" s="85">
        <f>Q111+0</f>
        <v>190</v>
      </c>
      <c r="J111" s="86">
        <f>R111+0</f>
        <v>7.3</v>
      </c>
      <c r="K111" s="87">
        <f>Q111+0</f>
        <v>190</v>
      </c>
      <c r="L111" s="87">
        <f>R111+0</f>
        <v>7.3</v>
      </c>
      <c r="M111" s="78">
        <f>Q111+10</f>
        <v>200</v>
      </c>
      <c r="N111" s="120">
        <v>-10</v>
      </c>
      <c r="O111" s="176"/>
      <c r="P111" s="177"/>
      <c r="Q111" s="140">
        <v>190</v>
      </c>
      <c r="R111" s="140">
        <v>7.3</v>
      </c>
      <c r="S111" s="88">
        <f>Q111+0</f>
        <v>190</v>
      </c>
      <c r="T111" s="88">
        <f>Q111+0</f>
        <v>190</v>
      </c>
      <c r="U111" s="89">
        <f>Q111+0</f>
        <v>190</v>
      </c>
      <c r="V111" s="28" t="s">
        <v>21</v>
      </c>
      <c r="W111" s="91">
        <v>215</v>
      </c>
      <c r="X111" s="169">
        <f>Q111+25</f>
        <v>215</v>
      </c>
      <c r="Y111" s="86">
        <v>7.3</v>
      </c>
    </row>
    <row r="112" spans="1:25" ht="12.75">
      <c r="A112" s="71" t="s">
        <v>193</v>
      </c>
      <c r="B112" s="71" t="s">
        <v>194</v>
      </c>
      <c r="C112" s="240" t="s">
        <v>113</v>
      </c>
      <c r="D112" s="262"/>
      <c r="E112" s="84">
        <v>190</v>
      </c>
      <c r="F112" s="84">
        <f>E112+0</f>
        <v>190</v>
      </c>
      <c r="G112" s="84">
        <f>E112+20</f>
        <v>210</v>
      </c>
      <c r="H112" s="85">
        <f>Q112+0</f>
        <v>190</v>
      </c>
      <c r="I112" s="85">
        <f>Q112+0</f>
        <v>190</v>
      </c>
      <c r="J112" s="86">
        <f>R112+0</f>
        <v>7.3</v>
      </c>
      <c r="K112" s="87">
        <f>Q112+0</f>
        <v>190</v>
      </c>
      <c r="L112" s="87">
        <f>R112+0</f>
        <v>7.3</v>
      </c>
      <c r="M112" s="78">
        <f>Q112+10</f>
        <v>200</v>
      </c>
      <c r="N112" s="120">
        <v>-10</v>
      </c>
      <c r="O112" s="176"/>
      <c r="P112" s="177"/>
      <c r="Q112" s="140">
        <v>190</v>
      </c>
      <c r="R112" s="140">
        <v>7.3</v>
      </c>
      <c r="S112" s="88">
        <f>Q112+0</f>
        <v>190</v>
      </c>
      <c r="T112" s="88">
        <f>Q112+0</f>
        <v>190</v>
      </c>
      <c r="U112" s="89">
        <f>Q112+0</f>
        <v>190</v>
      </c>
      <c r="V112" s="28" t="s">
        <v>21</v>
      </c>
      <c r="W112" s="91">
        <v>215</v>
      </c>
      <c r="X112" s="169">
        <f>Q112+25</f>
        <v>215</v>
      </c>
      <c r="Y112" s="86">
        <v>7.3</v>
      </c>
    </row>
    <row r="113" spans="1:25" ht="12.75">
      <c r="A113" s="71" t="s">
        <v>193</v>
      </c>
      <c r="B113" s="71" t="s">
        <v>194</v>
      </c>
      <c r="C113" s="243" t="s">
        <v>235</v>
      </c>
      <c r="D113" s="253"/>
      <c r="E113" s="21">
        <v>189</v>
      </c>
      <c r="F113" s="21">
        <v>132</v>
      </c>
      <c r="G113" s="21">
        <f t="shared" si="21"/>
        <v>214</v>
      </c>
      <c r="H113" s="22">
        <f t="shared" si="22"/>
        <v>175</v>
      </c>
      <c r="I113" s="22">
        <f t="shared" si="23"/>
        <v>170</v>
      </c>
      <c r="J113" s="23">
        <f>R113+0.4</f>
        <v>7</v>
      </c>
      <c r="K113" s="24">
        <f t="shared" si="24"/>
        <v>185</v>
      </c>
      <c r="L113" s="24">
        <f>R113+0.8</f>
        <v>7.3999999999999995</v>
      </c>
      <c r="M113" s="25">
        <f t="shared" si="25"/>
        <v>170</v>
      </c>
      <c r="N113" s="114">
        <v>-10</v>
      </c>
      <c r="O113" s="170"/>
      <c r="P113" s="171"/>
      <c r="Q113" s="68">
        <v>165</v>
      </c>
      <c r="R113" s="68">
        <v>6.6</v>
      </c>
      <c r="S113" s="26">
        <f t="shared" si="26"/>
        <v>170</v>
      </c>
      <c r="T113" s="26">
        <f t="shared" si="27"/>
        <v>175</v>
      </c>
      <c r="U113" s="27">
        <f t="shared" si="28"/>
        <v>110</v>
      </c>
      <c r="V113" s="28" t="s">
        <v>21</v>
      </c>
      <c r="W113" s="29">
        <v>215</v>
      </c>
      <c r="X113">
        <f>U113*2</f>
        <v>220</v>
      </c>
      <c r="Y113" s="23">
        <f t="shared" si="19"/>
        <v>6.8</v>
      </c>
    </row>
    <row r="114" spans="1:25" ht="12.75">
      <c r="A114" s="71" t="s">
        <v>193</v>
      </c>
      <c r="B114" s="71" t="s">
        <v>194</v>
      </c>
      <c r="C114" s="240" t="s">
        <v>276</v>
      </c>
      <c r="D114" s="215"/>
      <c r="E114" s="84">
        <v>190</v>
      </c>
      <c r="F114" s="84">
        <f>E114+0</f>
        <v>190</v>
      </c>
      <c r="G114" s="84">
        <f>E114+20</f>
        <v>210</v>
      </c>
      <c r="H114" s="85">
        <f>Q114+0</f>
        <v>170</v>
      </c>
      <c r="I114" s="85">
        <f>Q114+0</f>
        <v>170</v>
      </c>
      <c r="J114" s="86">
        <f>R114+0</f>
        <v>6.8</v>
      </c>
      <c r="K114" s="87">
        <f>Q114+0</f>
        <v>170</v>
      </c>
      <c r="L114" s="87">
        <f>R114+0</f>
        <v>6.8</v>
      </c>
      <c r="M114" s="78">
        <f>Q114+10</f>
        <v>180</v>
      </c>
      <c r="N114" s="120">
        <v>-10</v>
      </c>
      <c r="O114" s="176"/>
      <c r="P114" s="177"/>
      <c r="Q114" s="140">
        <v>170</v>
      </c>
      <c r="R114" s="140">
        <v>6.8</v>
      </c>
      <c r="S114" s="88">
        <f>Q114+0</f>
        <v>170</v>
      </c>
      <c r="T114" s="88">
        <f>Q114+0</f>
        <v>170</v>
      </c>
      <c r="U114" s="89">
        <f>Q114+0</f>
        <v>170</v>
      </c>
      <c r="V114" s="28" t="s">
        <v>21</v>
      </c>
      <c r="W114" s="91">
        <v>195</v>
      </c>
      <c r="X114" s="169">
        <f>Q114+25</f>
        <v>195</v>
      </c>
      <c r="Y114" s="86">
        <v>6.8</v>
      </c>
    </row>
    <row r="115" spans="1:25" ht="12.75">
      <c r="A115" s="71" t="s">
        <v>193</v>
      </c>
      <c r="B115" s="71" t="s">
        <v>194</v>
      </c>
      <c r="C115" s="240" t="s">
        <v>242</v>
      </c>
      <c r="D115" s="215"/>
      <c r="E115" s="84">
        <v>129</v>
      </c>
      <c r="F115" s="84">
        <f>E115+0</f>
        <v>129</v>
      </c>
      <c r="G115" s="84">
        <f>E115+20</f>
        <v>149</v>
      </c>
      <c r="H115" s="85">
        <f>Q115+0</f>
        <v>120</v>
      </c>
      <c r="I115" s="85">
        <f>Q115+0</f>
        <v>120</v>
      </c>
      <c r="J115" s="86">
        <v>4.8</v>
      </c>
      <c r="K115" s="87">
        <f>Q115+0</f>
        <v>120</v>
      </c>
      <c r="L115" s="87">
        <v>4.8</v>
      </c>
      <c r="M115" s="78">
        <f>Q115+10</f>
        <v>130</v>
      </c>
      <c r="N115" s="120">
        <v>-10</v>
      </c>
      <c r="O115" s="176"/>
      <c r="P115" s="177"/>
      <c r="Q115" s="140">
        <v>120</v>
      </c>
      <c r="R115" s="140">
        <v>4.8</v>
      </c>
      <c r="S115" s="88">
        <f>Q115+0</f>
        <v>120</v>
      </c>
      <c r="T115" s="88">
        <f>Q115+0</f>
        <v>120</v>
      </c>
      <c r="U115" s="89">
        <f>Q115+0</f>
        <v>120</v>
      </c>
      <c r="V115" s="28" t="s">
        <v>21</v>
      </c>
      <c r="W115" s="91">
        <v>145</v>
      </c>
      <c r="X115" s="169">
        <f>Q115+25</f>
        <v>145</v>
      </c>
      <c r="Y115" s="86">
        <v>4.8</v>
      </c>
    </row>
    <row r="116" spans="1:25" ht="12.75">
      <c r="A116" s="71" t="s">
        <v>193</v>
      </c>
      <c r="B116" s="71" t="s">
        <v>194</v>
      </c>
      <c r="C116" s="240" t="s">
        <v>267</v>
      </c>
      <c r="D116" s="215"/>
      <c r="E116" s="84"/>
      <c r="F116" s="84"/>
      <c r="G116" s="84"/>
      <c r="H116" s="85">
        <v>140</v>
      </c>
      <c r="I116" s="85">
        <v>135</v>
      </c>
      <c r="J116" s="86">
        <v>5.6</v>
      </c>
      <c r="K116" s="87">
        <v>150</v>
      </c>
      <c r="L116" s="87">
        <v>6.4</v>
      </c>
      <c r="M116" s="92"/>
      <c r="N116" s="122"/>
      <c r="O116" s="176"/>
      <c r="P116" s="177"/>
      <c r="Q116" s="140"/>
      <c r="R116" s="140"/>
      <c r="S116" s="88"/>
      <c r="T116" s="88"/>
      <c r="U116" s="89"/>
      <c r="V116" s="28"/>
      <c r="W116" s="91"/>
      <c r="X116" s="169"/>
      <c r="Y116" s="86">
        <v>5.6</v>
      </c>
    </row>
    <row r="117" spans="1:25" s="209" customFormat="1" ht="12.75">
      <c r="A117" s="298" t="s">
        <v>193</v>
      </c>
      <c r="B117" s="298" t="s">
        <v>194</v>
      </c>
      <c r="C117" s="243" t="s">
        <v>262</v>
      </c>
      <c r="D117" s="253"/>
      <c r="E117" s="21">
        <v>99</v>
      </c>
      <c r="F117" s="21">
        <v>71</v>
      </c>
      <c r="G117" s="21">
        <f>E117+25</f>
        <v>124</v>
      </c>
      <c r="H117" s="22">
        <f>Q117+10</f>
        <v>95</v>
      </c>
      <c r="I117" s="22">
        <f>Q117+5</f>
        <v>90</v>
      </c>
      <c r="J117" s="23">
        <f>R117+0.4</f>
        <v>3.8</v>
      </c>
      <c r="K117" s="24">
        <f>Q117+20</f>
        <v>105</v>
      </c>
      <c r="L117" s="24">
        <f>R117+0.8</f>
        <v>4.2</v>
      </c>
      <c r="M117" s="25">
        <f>Q117+5</f>
        <v>90</v>
      </c>
      <c r="N117" s="114">
        <v>-10</v>
      </c>
      <c r="O117" s="170"/>
      <c r="P117" s="171"/>
      <c r="Q117" s="68">
        <v>85</v>
      </c>
      <c r="R117" s="68">
        <v>3.4</v>
      </c>
      <c r="S117" s="26">
        <f>Q117+5</f>
        <v>90</v>
      </c>
      <c r="T117" s="26">
        <f>Q117+10</f>
        <v>95</v>
      </c>
      <c r="U117" s="27">
        <f>Q117/1.5</f>
        <v>56.666666666666664</v>
      </c>
      <c r="V117" s="28" t="s">
        <v>21</v>
      </c>
      <c r="W117" s="29">
        <v>105</v>
      </c>
      <c r="X117">
        <f>U117*2</f>
        <v>113.33333333333333</v>
      </c>
      <c r="Y117" s="23">
        <f t="shared" si="19"/>
        <v>3.5999999999999996</v>
      </c>
    </row>
    <row r="118" spans="1:25" s="209" customFormat="1" ht="12.75">
      <c r="A118" s="298" t="s">
        <v>193</v>
      </c>
      <c r="B118" s="298" t="s">
        <v>194</v>
      </c>
      <c r="C118" s="243" t="s">
        <v>269</v>
      </c>
      <c r="D118" s="253"/>
      <c r="E118" s="21">
        <v>120</v>
      </c>
      <c r="F118" s="21">
        <v>85</v>
      </c>
      <c r="G118" s="21">
        <f>E118+25</f>
        <v>145</v>
      </c>
      <c r="H118" s="22">
        <f>Q118+10</f>
        <v>115</v>
      </c>
      <c r="I118" s="22">
        <f>Q118+5</f>
        <v>110</v>
      </c>
      <c r="J118" s="23">
        <f>R118+0.4</f>
        <v>4.6000000000000005</v>
      </c>
      <c r="K118" s="24">
        <f>Q118+20</f>
        <v>125</v>
      </c>
      <c r="L118" s="24">
        <f>R118+0.8</f>
        <v>5</v>
      </c>
      <c r="M118" s="25">
        <f>Q118+5</f>
        <v>110</v>
      </c>
      <c r="N118" s="114">
        <v>-10</v>
      </c>
      <c r="O118" s="170"/>
      <c r="P118" s="171"/>
      <c r="Q118" s="68">
        <v>105</v>
      </c>
      <c r="R118" s="68">
        <v>4.2</v>
      </c>
      <c r="S118" s="26">
        <f>Q118+5</f>
        <v>110</v>
      </c>
      <c r="T118" s="26">
        <f>Q118+10</f>
        <v>115</v>
      </c>
      <c r="U118" s="27">
        <f>Q118/1.5</f>
        <v>70</v>
      </c>
      <c r="V118" s="28" t="s">
        <v>21</v>
      </c>
      <c r="W118" s="29">
        <v>125</v>
      </c>
      <c r="X118">
        <f>U118*2</f>
        <v>140</v>
      </c>
      <c r="Y118" s="23">
        <f t="shared" si="19"/>
        <v>4.4</v>
      </c>
    </row>
    <row r="119" spans="1:25" ht="12.75">
      <c r="A119" s="299"/>
      <c r="B119" s="300"/>
      <c r="C119" s="213" t="s">
        <v>114</v>
      </c>
      <c r="D119" s="301"/>
      <c r="E119" s="52"/>
      <c r="F119" s="52"/>
      <c r="G119" s="52"/>
      <c r="H119" s="52"/>
      <c r="I119" s="52"/>
      <c r="J119" s="52"/>
      <c r="K119" s="52"/>
      <c r="L119" s="52"/>
      <c r="M119" s="52"/>
      <c r="N119" s="126"/>
      <c r="O119" s="194"/>
      <c r="P119" s="195"/>
      <c r="Q119" s="145"/>
      <c r="R119" s="145"/>
      <c r="S119" s="52"/>
      <c r="T119" s="52"/>
      <c r="U119" s="53"/>
      <c r="V119" s="54"/>
      <c r="W119" s="52"/>
      <c r="X119" s="196"/>
      <c r="Y119" s="52"/>
    </row>
    <row r="120" spans="1:25" ht="12.75">
      <c r="A120" s="83" t="s">
        <v>194</v>
      </c>
      <c r="B120" s="71" t="s">
        <v>193</v>
      </c>
      <c r="C120" s="216" t="s">
        <v>115</v>
      </c>
      <c r="D120" s="217"/>
      <c r="E120" s="21">
        <f>O120+'[1]50'!E107</f>
        <v>89</v>
      </c>
      <c r="F120" s="21">
        <f>O120+'[1]50'!F107</f>
        <v>72</v>
      </c>
      <c r="G120" s="21">
        <f aca="true" t="shared" si="29" ref="G120:G126">E120+25</f>
        <v>114</v>
      </c>
      <c r="H120" s="22">
        <f>Q120+0</f>
        <v>75</v>
      </c>
      <c r="I120" s="22">
        <f>Q120-5</f>
        <v>70</v>
      </c>
      <c r="J120" s="23">
        <v>2.6</v>
      </c>
      <c r="K120" s="24">
        <f>Q120+0</f>
        <v>75</v>
      </c>
      <c r="L120" s="24">
        <v>2.6</v>
      </c>
      <c r="M120" s="79"/>
      <c r="N120" s="115"/>
      <c r="O120" s="170">
        <v>10</v>
      </c>
      <c r="P120" s="171"/>
      <c r="Q120" s="68">
        <f>O120+'[1]50'!P107</f>
        <v>75</v>
      </c>
      <c r="R120" s="68">
        <v>2.6</v>
      </c>
      <c r="S120" s="26">
        <f aca="true" t="shared" si="30" ref="S120:S126">Q120+5</f>
        <v>80</v>
      </c>
      <c r="T120" s="26">
        <f aca="true" t="shared" si="31" ref="T120:T126">Q120+10</f>
        <v>85</v>
      </c>
      <c r="U120" s="27">
        <f>Q120+0</f>
        <v>75</v>
      </c>
      <c r="V120" s="28" t="s">
        <v>21</v>
      </c>
      <c r="W120" s="29">
        <v>105</v>
      </c>
      <c r="X120">
        <f>Q120*1.5</f>
        <v>112.5</v>
      </c>
      <c r="Y120" s="23">
        <f t="shared" si="19"/>
        <v>2.4</v>
      </c>
    </row>
    <row r="121" spans="1:25" ht="12.75">
      <c r="A121" s="83" t="s">
        <v>194</v>
      </c>
      <c r="B121" s="71" t="s">
        <v>193</v>
      </c>
      <c r="C121" s="216" t="s">
        <v>116</v>
      </c>
      <c r="D121" s="217"/>
      <c r="E121" s="21">
        <f>O121+'[1]50'!E108</f>
        <v>205</v>
      </c>
      <c r="F121" s="21">
        <f>O121+'[1]50'!F108</f>
        <v>173</v>
      </c>
      <c r="G121" s="21">
        <f t="shared" si="29"/>
        <v>230</v>
      </c>
      <c r="H121" s="22">
        <f>Q121+0</f>
        <v>185</v>
      </c>
      <c r="I121" s="22">
        <f>Q121-5</f>
        <v>180</v>
      </c>
      <c r="J121" s="23">
        <v>6.6</v>
      </c>
      <c r="K121" s="24">
        <f>Q121+0</f>
        <v>185</v>
      </c>
      <c r="L121" s="24">
        <v>6.6</v>
      </c>
      <c r="M121" s="79"/>
      <c r="N121" s="115"/>
      <c r="O121" s="170">
        <v>20</v>
      </c>
      <c r="P121" s="171"/>
      <c r="Q121" s="68">
        <f>O121+'[1]50'!P108</f>
        <v>185</v>
      </c>
      <c r="R121" s="68">
        <v>6.6</v>
      </c>
      <c r="S121" s="26">
        <f t="shared" si="30"/>
        <v>190</v>
      </c>
      <c r="T121" s="26">
        <f t="shared" si="31"/>
        <v>195</v>
      </c>
      <c r="U121" s="27">
        <f>Q121-0</f>
        <v>185</v>
      </c>
      <c r="V121" s="28" t="s">
        <v>21</v>
      </c>
      <c r="W121" s="29">
        <v>275</v>
      </c>
      <c r="X121">
        <f>Q121*1.5</f>
        <v>277.5</v>
      </c>
      <c r="Y121" s="23">
        <f t="shared" si="19"/>
        <v>6.3999999999999995</v>
      </c>
    </row>
    <row r="122" spans="1:25" ht="24.75" customHeight="1">
      <c r="A122" s="71" t="s">
        <v>193</v>
      </c>
      <c r="B122" s="71" t="s">
        <v>194</v>
      </c>
      <c r="C122" s="216" t="s">
        <v>209</v>
      </c>
      <c r="D122" s="217"/>
      <c r="E122" s="21">
        <f>O122+'[1]50'!E109</f>
        <v>135</v>
      </c>
      <c r="F122" s="21">
        <f>O122+'[1]50'!F109</f>
        <v>111</v>
      </c>
      <c r="G122" s="21">
        <f t="shared" si="29"/>
        <v>160</v>
      </c>
      <c r="H122" s="22">
        <f>Q122+10</f>
        <v>125</v>
      </c>
      <c r="I122" s="22">
        <f>Q122+5</f>
        <v>120</v>
      </c>
      <c r="J122" s="23">
        <v>4.2</v>
      </c>
      <c r="K122" s="24">
        <f>Q122+20</f>
        <v>135</v>
      </c>
      <c r="L122" s="24">
        <v>4.6</v>
      </c>
      <c r="M122" s="25">
        <f>Q122+5</f>
        <v>120</v>
      </c>
      <c r="N122" s="114">
        <v>-10</v>
      </c>
      <c r="O122" s="170">
        <v>20</v>
      </c>
      <c r="P122" s="171"/>
      <c r="Q122" s="68">
        <v>115</v>
      </c>
      <c r="R122" s="68">
        <v>3.8</v>
      </c>
      <c r="S122" s="26">
        <f t="shared" si="30"/>
        <v>120</v>
      </c>
      <c r="T122" s="26">
        <f t="shared" si="31"/>
        <v>125</v>
      </c>
      <c r="U122" s="27">
        <f>Q122/1.5</f>
        <v>76.66666666666667</v>
      </c>
      <c r="V122" s="28" t="s">
        <v>21</v>
      </c>
      <c r="W122" s="29">
        <v>145</v>
      </c>
      <c r="X122">
        <f>U122*2</f>
        <v>153.33333333333334</v>
      </c>
      <c r="Y122" s="23">
        <f t="shared" si="19"/>
        <v>4</v>
      </c>
    </row>
    <row r="123" spans="1:25" ht="12.75">
      <c r="A123" s="71" t="s">
        <v>193</v>
      </c>
      <c r="B123" s="71" t="s">
        <v>194</v>
      </c>
      <c r="C123" s="216" t="s">
        <v>117</v>
      </c>
      <c r="D123" s="217"/>
      <c r="E123" s="21">
        <f>O123+'[1]50'!E110</f>
        <v>170</v>
      </c>
      <c r="F123" s="21">
        <f>O123+'[1]50'!F110</f>
        <v>145</v>
      </c>
      <c r="G123" s="21">
        <f t="shared" si="29"/>
        <v>195</v>
      </c>
      <c r="H123" s="22">
        <f>Q123+10</f>
        <v>170</v>
      </c>
      <c r="I123" s="22">
        <f>Q123+5</f>
        <v>165</v>
      </c>
      <c r="J123" s="23">
        <v>5.6</v>
      </c>
      <c r="K123" s="24">
        <f>Q123+20</f>
        <v>180</v>
      </c>
      <c r="L123" s="24">
        <v>6</v>
      </c>
      <c r="M123" s="25">
        <f>Q123+5</f>
        <v>165</v>
      </c>
      <c r="N123" s="114">
        <v>-10</v>
      </c>
      <c r="O123" s="170">
        <v>30</v>
      </c>
      <c r="P123" s="171"/>
      <c r="Q123" s="68">
        <f>O123+'[1]50'!P110</f>
        <v>160</v>
      </c>
      <c r="R123" s="68">
        <v>5.2</v>
      </c>
      <c r="S123" s="26">
        <f t="shared" si="30"/>
        <v>165</v>
      </c>
      <c r="T123" s="26">
        <f t="shared" si="31"/>
        <v>170</v>
      </c>
      <c r="U123" s="27">
        <f>Q123/1.5</f>
        <v>106.66666666666667</v>
      </c>
      <c r="V123" s="28" t="s">
        <v>21</v>
      </c>
      <c r="W123" s="29">
        <v>205</v>
      </c>
      <c r="X123">
        <f>U123*2</f>
        <v>213.33333333333334</v>
      </c>
      <c r="Y123" s="23">
        <f t="shared" si="19"/>
        <v>5.3999999999999995</v>
      </c>
    </row>
    <row r="124" spans="1:25" ht="12.75">
      <c r="A124" s="83" t="s">
        <v>194</v>
      </c>
      <c r="B124" s="71" t="s">
        <v>193</v>
      </c>
      <c r="C124" s="216" t="s">
        <v>119</v>
      </c>
      <c r="D124" s="217"/>
      <c r="E124" s="21">
        <f>O124+'[1]50'!E111</f>
        <v>128</v>
      </c>
      <c r="F124" s="21">
        <f>O124+'[1]50'!F111</f>
        <v>108</v>
      </c>
      <c r="G124" s="21">
        <f t="shared" si="29"/>
        <v>153</v>
      </c>
      <c r="H124" s="22">
        <f>Q124+0</f>
        <v>115</v>
      </c>
      <c r="I124" s="22">
        <f>Q124-5</f>
        <v>110</v>
      </c>
      <c r="J124" s="23">
        <v>3.4</v>
      </c>
      <c r="K124" s="24">
        <f>Q124+0</f>
        <v>115</v>
      </c>
      <c r="L124" s="24">
        <v>3.4</v>
      </c>
      <c r="M124" s="79"/>
      <c r="N124" s="115"/>
      <c r="O124" s="170">
        <v>30</v>
      </c>
      <c r="P124" s="171"/>
      <c r="Q124" s="68">
        <f>O124+'[1]50'!P111</f>
        <v>115</v>
      </c>
      <c r="R124" s="68">
        <v>3.4</v>
      </c>
      <c r="S124" s="26">
        <f t="shared" si="30"/>
        <v>120</v>
      </c>
      <c r="T124" s="26">
        <f t="shared" si="31"/>
        <v>125</v>
      </c>
      <c r="U124" s="27">
        <f>Q124+0</f>
        <v>115</v>
      </c>
      <c r="V124" s="28" t="s">
        <v>21</v>
      </c>
      <c r="W124" s="29">
        <v>165</v>
      </c>
      <c r="X124">
        <f>Q124*1.5</f>
        <v>172.5</v>
      </c>
      <c r="Y124" s="23">
        <f t="shared" si="19"/>
        <v>3.1999999999999997</v>
      </c>
    </row>
    <row r="125" spans="1:25" ht="12.75">
      <c r="A125" s="71" t="s">
        <v>193</v>
      </c>
      <c r="B125" s="71" t="s">
        <v>194</v>
      </c>
      <c r="C125" s="216" t="s">
        <v>118</v>
      </c>
      <c r="D125" s="217"/>
      <c r="E125" s="21">
        <f>O125+'[1]50'!E112</f>
        <v>205</v>
      </c>
      <c r="F125" s="21">
        <f>O125+'[1]50'!F112</f>
        <v>175</v>
      </c>
      <c r="G125" s="21">
        <f t="shared" si="29"/>
        <v>230</v>
      </c>
      <c r="H125" s="22">
        <f>Q125+10</f>
        <v>195</v>
      </c>
      <c r="I125" s="22">
        <f>Q125+5</f>
        <v>190</v>
      </c>
      <c r="J125" s="23">
        <v>6.2</v>
      </c>
      <c r="K125" s="24">
        <f>Q125+20</f>
        <v>205</v>
      </c>
      <c r="L125" s="24">
        <v>6.6</v>
      </c>
      <c r="M125" s="25">
        <f>Q125+5</f>
        <v>190</v>
      </c>
      <c r="N125" s="114">
        <v>-10</v>
      </c>
      <c r="O125" s="170">
        <v>40</v>
      </c>
      <c r="P125" s="171"/>
      <c r="Q125" s="68">
        <f>O125+'[1]50'!P112</f>
        <v>185</v>
      </c>
      <c r="R125" s="68">
        <v>5.8</v>
      </c>
      <c r="S125" s="26">
        <f t="shared" si="30"/>
        <v>190</v>
      </c>
      <c r="T125" s="26">
        <f t="shared" si="31"/>
        <v>195</v>
      </c>
      <c r="U125" s="27">
        <f>Q125/1.5</f>
        <v>123.33333333333333</v>
      </c>
      <c r="V125" s="28" t="s">
        <v>21</v>
      </c>
      <c r="W125" s="29">
        <v>235</v>
      </c>
      <c r="X125">
        <f>U125*2</f>
        <v>246.66666666666666</v>
      </c>
      <c r="Y125" s="23">
        <f t="shared" si="19"/>
        <v>6</v>
      </c>
    </row>
    <row r="126" spans="1:25" ht="24" customHeight="1">
      <c r="A126" s="71" t="s">
        <v>193</v>
      </c>
      <c r="B126" s="71" t="s">
        <v>194</v>
      </c>
      <c r="C126" s="216" t="s">
        <v>210</v>
      </c>
      <c r="D126" s="217"/>
      <c r="E126" s="21">
        <f>O126+'[1]50'!E113</f>
        <v>174</v>
      </c>
      <c r="F126" s="21">
        <f>O126+'[1]50'!F113</f>
        <v>148</v>
      </c>
      <c r="G126" s="21">
        <f t="shared" si="29"/>
        <v>199</v>
      </c>
      <c r="H126" s="22">
        <f>Q126+10</f>
        <v>170</v>
      </c>
      <c r="I126" s="22">
        <f>Q126+5</f>
        <v>165</v>
      </c>
      <c r="J126" s="23">
        <v>5.4</v>
      </c>
      <c r="K126" s="24">
        <f>Q126+20</f>
        <v>180</v>
      </c>
      <c r="L126" s="24">
        <v>5.8</v>
      </c>
      <c r="M126" s="25">
        <f>Q126+5</f>
        <v>165</v>
      </c>
      <c r="N126" s="114">
        <v>-10</v>
      </c>
      <c r="O126" s="170">
        <v>35</v>
      </c>
      <c r="P126" s="171"/>
      <c r="Q126" s="68">
        <f>O126+'[1]50'!P113</f>
        <v>160</v>
      </c>
      <c r="R126" s="68">
        <v>5</v>
      </c>
      <c r="S126" s="26">
        <f t="shared" si="30"/>
        <v>165</v>
      </c>
      <c r="T126" s="26">
        <f t="shared" si="31"/>
        <v>170</v>
      </c>
      <c r="U126" s="27">
        <f>Q126/1.5</f>
        <v>106.66666666666667</v>
      </c>
      <c r="V126" s="28" t="s">
        <v>21</v>
      </c>
      <c r="W126" s="29">
        <v>205</v>
      </c>
      <c r="X126">
        <f>U126*2</f>
        <v>213.33333333333334</v>
      </c>
      <c r="Y126" s="23">
        <f t="shared" si="19"/>
        <v>5.2</v>
      </c>
    </row>
    <row r="127" spans="1:25" ht="12.75">
      <c r="A127" s="302"/>
      <c r="B127" s="303"/>
      <c r="C127" s="244" t="s">
        <v>120</v>
      </c>
      <c r="D127" s="304"/>
      <c r="E127" s="22"/>
      <c r="F127" s="22"/>
      <c r="G127" s="22"/>
      <c r="H127" s="22"/>
      <c r="I127" s="22"/>
      <c r="J127" s="22"/>
      <c r="K127" s="22"/>
      <c r="L127" s="22"/>
      <c r="M127" s="22"/>
      <c r="N127" s="127"/>
      <c r="O127" s="197"/>
      <c r="P127" s="198"/>
      <c r="Q127" s="146"/>
      <c r="R127" s="146"/>
      <c r="S127" s="22"/>
      <c r="T127" s="22"/>
      <c r="U127" s="55"/>
      <c r="V127" s="56"/>
      <c r="W127" s="22"/>
      <c r="X127" s="199"/>
      <c r="Y127" s="22"/>
    </row>
    <row r="128" spans="1:25" ht="12.75">
      <c r="A128" s="71" t="s">
        <v>193</v>
      </c>
      <c r="B128" s="71" t="s">
        <v>194</v>
      </c>
      <c r="C128" s="216" t="s">
        <v>128</v>
      </c>
      <c r="D128" s="217"/>
      <c r="E128" s="21">
        <v>69</v>
      </c>
      <c r="F128" s="21">
        <v>53</v>
      </c>
      <c r="G128" s="21">
        <f aca="true" t="shared" si="32" ref="G128:G138">E128+25</f>
        <v>94</v>
      </c>
      <c r="H128" s="22">
        <f>Q128+10</f>
        <v>65</v>
      </c>
      <c r="I128" s="22">
        <f>Q128+5</f>
        <v>60</v>
      </c>
      <c r="J128" s="23">
        <v>2.4</v>
      </c>
      <c r="K128" s="24">
        <f>Q128+20</f>
        <v>75</v>
      </c>
      <c r="L128" s="24">
        <v>2.8</v>
      </c>
      <c r="M128" s="25">
        <f>Q128+5</f>
        <v>60</v>
      </c>
      <c r="N128" s="114">
        <v>-10</v>
      </c>
      <c r="O128" s="170">
        <v>5</v>
      </c>
      <c r="P128" s="171"/>
      <c r="Q128" s="68">
        <f>O128+'[1]50'!P115</f>
        <v>55</v>
      </c>
      <c r="R128" s="68">
        <v>2</v>
      </c>
      <c r="S128" s="26">
        <f aca="true" t="shared" si="33" ref="S128:S138">Q128+5</f>
        <v>60</v>
      </c>
      <c r="T128" s="26">
        <f aca="true" t="shared" si="34" ref="T128:T138">Q128+10</f>
        <v>65</v>
      </c>
      <c r="U128" s="27">
        <f>Q128/1.5</f>
        <v>36.666666666666664</v>
      </c>
      <c r="V128" s="28" t="s">
        <v>21</v>
      </c>
      <c r="W128" s="29">
        <v>65</v>
      </c>
      <c r="X128">
        <f>U128*2</f>
        <v>73.33333333333333</v>
      </c>
      <c r="Y128" s="23">
        <f t="shared" si="19"/>
        <v>2.1999999999999997</v>
      </c>
    </row>
    <row r="129" spans="1:25" ht="12.75">
      <c r="A129" s="83" t="s">
        <v>194</v>
      </c>
      <c r="B129" s="71" t="s">
        <v>193</v>
      </c>
      <c r="C129" s="216" t="s">
        <v>121</v>
      </c>
      <c r="D129" s="217"/>
      <c r="E129" s="21">
        <f>O129+'[1]50'!E116</f>
        <v>85</v>
      </c>
      <c r="F129" s="21">
        <f>O129+'[1]50'!F116</f>
        <v>67</v>
      </c>
      <c r="G129" s="21">
        <f t="shared" si="32"/>
        <v>110</v>
      </c>
      <c r="H129" s="22">
        <f>Q129+0</f>
        <v>70</v>
      </c>
      <c r="I129" s="22">
        <f>Q129-5</f>
        <v>65</v>
      </c>
      <c r="J129" s="23">
        <v>2.4</v>
      </c>
      <c r="K129" s="24">
        <f>Q129+0</f>
        <v>70</v>
      </c>
      <c r="L129" s="24">
        <v>2.4</v>
      </c>
      <c r="M129" s="79"/>
      <c r="N129" s="115"/>
      <c r="O129" s="170">
        <v>10</v>
      </c>
      <c r="P129" s="171"/>
      <c r="Q129" s="68">
        <f>O129+'[1]50'!P116</f>
        <v>70</v>
      </c>
      <c r="R129" s="68">
        <v>2.4</v>
      </c>
      <c r="S129" s="26">
        <f t="shared" si="33"/>
        <v>75</v>
      </c>
      <c r="T129" s="26">
        <f t="shared" si="34"/>
        <v>80</v>
      </c>
      <c r="U129" s="27">
        <f>Q129+0</f>
        <v>70</v>
      </c>
      <c r="V129" s="28" t="s">
        <v>21</v>
      </c>
      <c r="W129" s="29">
        <v>105</v>
      </c>
      <c r="X129">
        <f>Q129*1.5</f>
        <v>105</v>
      </c>
      <c r="Y129" s="23">
        <f t="shared" si="19"/>
        <v>2.1999999999999997</v>
      </c>
    </row>
    <row r="130" spans="1:25" ht="12.75">
      <c r="A130" s="83" t="s">
        <v>194</v>
      </c>
      <c r="B130" s="71" t="s">
        <v>193</v>
      </c>
      <c r="C130" s="216" t="s">
        <v>122</v>
      </c>
      <c r="D130" s="217"/>
      <c r="E130" s="21">
        <f>O130+'[1]50'!E117</f>
        <v>75</v>
      </c>
      <c r="F130" s="21">
        <f>O130+'[1]50'!F117</f>
        <v>57</v>
      </c>
      <c r="G130" s="21">
        <f t="shared" si="32"/>
        <v>100</v>
      </c>
      <c r="H130" s="22">
        <f>Q130+0</f>
        <v>60</v>
      </c>
      <c r="I130" s="22">
        <f>Q130-5</f>
        <v>55</v>
      </c>
      <c r="J130" s="23">
        <v>2.4</v>
      </c>
      <c r="K130" s="24">
        <f>Q130+0</f>
        <v>60</v>
      </c>
      <c r="L130" s="24">
        <v>2.4</v>
      </c>
      <c r="M130" s="79"/>
      <c r="N130" s="115"/>
      <c r="O130" s="170"/>
      <c r="P130" s="171"/>
      <c r="Q130" s="68">
        <f>O130+'[1]50'!P117</f>
        <v>60</v>
      </c>
      <c r="R130" s="68">
        <v>2.4</v>
      </c>
      <c r="S130" s="26">
        <f t="shared" si="33"/>
        <v>65</v>
      </c>
      <c r="T130" s="26">
        <f t="shared" si="34"/>
        <v>70</v>
      </c>
      <c r="U130" s="27">
        <f>Q130+0</f>
        <v>60</v>
      </c>
      <c r="V130" s="28" t="s">
        <v>21</v>
      </c>
      <c r="W130" s="29">
        <v>85</v>
      </c>
      <c r="X130">
        <f>Q130*1.5</f>
        <v>90</v>
      </c>
      <c r="Y130" s="23">
        <f t="shared" si="19"/>
        <v>2.1999999999999997</v>
      </c>
    </row>
    <row r="131" spans="1:25" ht="12.75">
      <c r="A131" s="83" t="s">
        <v>194</v>
      </c>
      <c r="B131" s="71" t="s">
        <v>193</v>
      </c>
      <c r="C131" s="216" t="s">
        <v>123</v>
      </c>
      <c r="D131" s="217"/>
      <c r="E131" s="21">
        <f>O131+'[1]50'!E118</f>
        <v>75</v>
      </c>
      <c r="F131" s="21">
        <f>O131+'[1]50'!F118</f>
        <v>57</v>
      </c>
      <c r="G131" s="21">
        <f t="shared" si="32"/>
        <v>100</v>
      </c>
      <c r="H131" s="22">
        <f>Q131+0</f>
        <v>60</v>
      </c>
      <c r="I131" s="22">
        <f>Q131-5</f>
        <v>55</v>
      </c>
      <c r="J131" s="23">
        <v>2.4</v>
      </c>
      <c r="K131" s="24">
        <f>Q131+0</f>
        <v>60</v>
      </c>
      <c r="L131" s="24">
        <v>2.4</v>
      </c>
      <c r="M131" s="79"/>
      <c r="N131" s="115"/>
      <c r="O131" s="170"/>
      <c r="P131" s="171"/>
      <c r="Q131" s="68">
        <f>O131+'[1]50'!P118</f>
        <v>60</v>
      </c>
      <c r="R131" s="68">
        <v>2.4</v>
      </c>
      <c r="S131" s="26">
        <f t="shared" si="33"/>
        <v>65</v>
      </c>
      <c r="T131" s="26">
        <f t="shared" si="34"/>
        <v>70</v>
      </c>
      <c r="U131" s="27">
        <f>Q131+0</f>
        <v>60</v>
      </c>
      <c r="V131" s="28" t="s">
        <v>21</v>
      </c>
      <c r="W131" s="29">
        <v>85</v>
      </c>
      <c r="X131">
        <f>Q131*1.5</f>
        <v>90</v>
      </c>
      <c r="Y131" s="23">
        <f t="shared" si="19"/>
        <v>2.1999999999999997</v>
      </c>
    </row>
    <row r="132" spans="1:25" ht="12.75">
      <c r="A132" s="71" t="s">
        <v>193</v>
      </c>
      <c r="B132" s="71" t="s">
        <v>194</v>
      </c>
      <c r="C132" s="216" t="s">
        <v>211</v>
      </c>
      <c r="D132" s="217"/>
      <c r="E132" s="21">
        <f>O132+'[1]50'!E119</f>
        <v>139</v>
      </c>
      <c r="F132" s="21">
        <f>O132+'[1]50'!F119</f>
        <v>106</v>
      </c>
      <c r="G132" s="21">
        <f t="shared" si="32"/>
        <v>164</v>
      </c>
      <c r="H132" s="22">
        <f aca="true" t="shared" si="35" ref="H132:H138">Q132+10</f>
        <v>130</v>
      </c>
      <c r="I132" s="22">
        <f aca="true" t="shared" si="36" ref="I132:I138">Q132+5</f>
        <v>125</v>
      </c>
      <c r="J132" s="23">
        <v>4.8</v>
      </c>
      <c r="K132" s="24">
        <f aca="true" t="shared" si="37" ref="K132:K138">Q132+20</f>
        <v>140</v>
      </c>
      <c r="L132" s="24">
        <v>5.2</v>
      </c>
      <c r="M132" s="25">
        <f aca="true" t="shared" si="38" ref="M132:M138">Q132+5</f>
        <v>125</v>
      </c>
      <c r="N132" s="114">
        <v>-10</v>
      </c>
      <c r="O132" s="170">
        <v>10</v>
      </c>
      <c r="P132" s="171"/>
      <c r="Q132" s="68">
        <f>O132+'[1]50'!P119</f>
        <v>120</v>
      </c>
      <c r="R132" s="68">
        <v>4.4</v>
      </c>
      <c r="S132" s="26">
        <f t="shared" si="33"/>
        <v>125</v>
      </c>
      <c r="T132" s="26">
        <f t="shared" si="34"/>
        <v>130</v>
      </c>
      <c r="U132" s="27">
        <f aca="true" t="shared" si="39" ref="U132:U138">Q132/1.5</f>
        <v>80</v>
      </c>
      <c r="V132" s="28" t="s">
        <v>21</v>
      </c>
      <c r="W132" s="29">
        <v>155</v>
      </c>
      <c r="X132">
        <f aca="true" t="shared" si="40" ref="X132:X139">U132*2</f>
        <v>160</v>
      </c>
      <c r="Y132" s="23">
        <f t="shared" si="19"/>
        <v>4.6</v>
      </c>
    </row>
    <row r="133" spans="1:25" ht="12.75">
      <c r="A133" s="71" t="s">
        <v>193</v>
      </c>
      <c r="B133" s="71" t="s">
        <v>194</v>
      </c>
      <c r="C133" s="216" t="s">
        <v>124</v>
      </c>
      <c r="D133" s="217"/>
      <c r="E133" s="21">
        <f>O133+'[1]50'!E120</f>
        <v>94</v>
      </c>
      <c r="F133" s="21">
        <f>O133+'[1]50'!F120</f>
        <v>74</v>
      </c>
      <c r="G133" s="21">
        <f t="shared" si="32"/>
        <v>119</v>
      </c>
      <c r="H133" s="22">
        <f t="shared" si="35"/>
        <v>85</v>
      </c>
      <c r="I133" s="22">
        <f t="shared" si="36"/>
        <v>80</v>
      </c>
      <c r="J133" s="23">
        <v>3.2</v>
      </c>
      <c r="K133" s="24">
        <f t="shared" si="37"/>
        <v>95</v>
      </c>
      <c r="L133" s="24">
        <v>3.6</v>
      </c>
      <c r="M133" s="25">
        <f t="shared" si="38"/>
        <v>80</v>
      </c>
      <c r="N133" s="114">
        <v>-10</v>
      </c>
      <c r="O133" s="170">
        <v>5</v>
      </c>
      <c r="P133" s="171"/>
      <c r="Q133" s="68">
        <f>O133+'[1]50'!P120</f>
        <v>75</v>
      </c>
      <c r="R133" s="68">
        <v>2.8</v>
      </c>
      <c r="S133" s="26">
        <f t="shared" si="33"/>
        <v>80</v>
      </c>
      <c r="T133" s="26">
        <f t="shared" si="34"/>
        <v>85</v>
      </c>
      <c r="U133" s="27">
        <f t="shared" si="39"/>
        <v>50</v>
      </c>
      <c r="V133" s="28" t="s">
        <v>21</v>
      </c>
      <c r="W133" s="29">
        <v>95</v>
      </c>
      <c r="X133">
        <f t="shared" si="40"/>
        <v>100</v>
      </c>
      <c r="Y133" s="23">
        <f t="shared" si="19"/>
        <v>3</v>
      </c>
    </row>
    <row r="134" spans="1:25" ht="12.75">
      <c r="A134" s="71" t="s">
        <v>193</v>
      </c>
      <c r="B134" s="71" t="s">
        <v>194</v>
      </c>
      <c r="C134" s="216" t="s">
        <v>125</v>
      </c>
      <c r="D134" s="217"/>
      <c r="E134" s="21">
        <f>O134+'[1]50'!E121</f>
        <v>104</v>
      </c>
      <c r="F134" s="21">
        <f>O134+'[1]50'!F121</f>
        <v>84</v>
      </c>
      <c r="G134" s="21">
        <f t="shared" si="32"/>
        <v>129</v>
      </c>
      <c r="H134" s="22">
        <f t="shared" si="35"/>
        <v>95</v>
      </c>
      <c r="I134" s="22">
        <f t="shared" si="36"/>
        <v>90</v>
      </c>
      <c r="J134" s="23">
        <v>3.2</v>
      </c>
      <c r="K134" s="24">
        <f t="shared" si="37"/>
        <v>105</v>
      </c>
      <c r="L134" s="24">
        <v>3.6</v>
      </c>
      <c r="M134" s="25">
        <f t="shared" si="38"/>
        <v>90</v>
      </c>
      <c r="N134" s="114">
        <v>-10</v>
      </c>
      <c r="O134" s="170">
        <v>15</v>
      </c>
      <c r="P134" s="171"/>
      <c r="Q134" s="68">
        <f>O134+'[1]50'!P121</f>
        <v>85</v>
      </c>
      <c r="R134" s="68">
        <v>2.8</v>
      </c>
      <c r="S134" s="26">
        <f t="shared" si="33"/>
        <v>90</v>
      </c>
      <c r="T134" s="26">
        <f t="shared" si="34"/>
        <v>95</v>
      </c>
      <c r="U134" s="27">
        <f t="shared" si="39"/>
        <v>56.666666666666664</v>
      </c>
      <c r="V134" s="28" t="s">
        <v>21</v>
      </c>
      <c r="W134" s="29">
        <v>105</v>
      </c>
      <c r="X134">
        <f t="shared" si="40"/>
        <v>113.33333333333333</v>
      </c>
      <c r="Y134" s="23">
        <f aca="true" t="shared" si="41" ref="Y134:Y191">J134-0.2</f>
        <v>3</v>
      </c>
    </row>
    <row r="135" spans="1:25" ht="24.75" customHeight="1">
      <c r="A135" s="71" t="s">
        <v>193</v>
      </c>
      <c r="B135" s="71" t="s">
        <v>194</v>
      </c>
      <c r="C135" s="216" t="s">
        <v>212</v>
      </c>
      <c r="D135" s="217"/>
      <c r="E135" s="21">
        <f>O135+'[1]50'!E122</f>
        <v>104</v>
      </c>
      <c r="F135" s="21">
        <f>O135+'[1]50'!F122</f>
        <v>82</v>
      </c>
      <c r="G135" s="21">
        <f t="shared" si="32"/>
        <v>129</v>
      </c>
      <c r="H135" s="22">
        <f t="shared" si="35"/>
        <v>100</v>
      </c>
      <c r="I135" s="22">
        <f t="shared" si="36"/>
        <v>95</v>
      </c>
      <c r="J135" s="23">
        <v>3.8</v>
      </c>
      <c r="K135" s="24">
        <f t="shared" si="37"/>
        <v>110</v>
      </c>
      <c r="L135" s="24">
        <v>4.2</v>
      </c>
      <c r="M135" s="25">
        <f t="shared" si="38"/>
        <v>95</v>
      </c>
      <c r="N135" s="114">
        <v>-10</v>
      </c>
      <c r="O135" s="170">
        <v>5</v>
      </c>
      <c r="P135" s="171"/>
      <c r="Q135" s="68">
        <f>O135+'[1]50'!P122</f>
        <v>90</v>
      </c>
      <c r="R135" s="68">
        <v>3.4</v>
      </c>
      <c r="S135" s="26">
        <f t="shared" si="33"/>
        <v>95</v>
      </c>
      <c r="T135" s="26">
        <f t="shared" si="34"/>
        <v>100</v>
      </c>
      <c r="U135" s="27">
        <f t="shared" si="39"/>
        <v>60</v>
      </c>
      <c r="V135" s="28" t="s">
        <v>21</v>
      </c>
      <c r="W135" s="29">
        <v>115</v>
      </c>
      <c r="X135">
        <f t="shared" si="40"/>
        <v>120</v>
      </c>
      <c r="Y135" s="23">
        <f t="shared" si="41"/>
        <v>3.5999999999999996</v>
      </c>
    </row>
    <row r="136" spans="1:25" ht="24.75" customHeight="1">
      <c r="A136" s="71" t="s">
        <v>193</v>
      </c>
      <c r="B136" s="71" t="s">
        <v>194</v>
      </c>
      <c r="C136" s="216" t="s">
        <v>213</v>
      </c>
      <c r="D136" s="217"/>
      <c r="E136" s="21">
        <f>O136+'[1]50'!E123</f>
        <v>114</v>
      </c>
      <c r="F136" s="21">
        <f>O136+'[1]50'!F123</f>
        <v>92</v>
      </c>
      <c r="G136" s="21">
        <f t="shared" si="32"/>
        <v>139</v>
      </c>
      <c r="H136" s="22">
        <f t="shared" si="35"/>
        <v>110</v>
      </c>
      <c r="I136" s="22">
        <f t="shared" si="36"/>
        <v>105</v>
      </c>
      <c r="J136" s="23">
        <v>3.8</v>
      </c>
      <c r="K136" s="24">
        <f t="shared" si="37"/>
        <v>120</v>
      </c>
      <c r="L136" s="24">
        <v>4.2</v>
      </c>
      <c r="M136" s="25">
        <f t="shared" si="38"/>
        <v>105</v>
      </c>
      <c r="N136" s="114">
        <v>-10</v>
      </c>
      <c r="O136" s="170">
        <v>15</v>
      </c>
      <c r="P136" s="171"/>
      <c r="Q136" s="68">
        <f>O136+'[1]50'!P123</f>
        <v>100</v>
      </c>
      <c r="R136" s="68">
        <v>3.4</v>
      </c>
      <c r="S136" s="26">
        <f t="shared" si="33"/>
        <v>105</v>
      </c>
      <c r="T136" s="26">
        <f t="shared" si="34"/>
        <v>110</v>
      </c>
      <c r="U136" s="27">
        <f t="shared" si="39"/>
        <v>66.66666666666667</v>
      </c>
      <c r="V136" s="28" t="s">
        <v>21</v>
      </c>
      <c r="W136" s="29">
        <v>125</v>
      </c>
      <c r="X136">
        <f t="shared" si="40"/>
        <v>133.33333333333334</v>
      </c>
      <c r="Y136" s="23">
        <f t="shared" si="41"/>
        <v>3.5999999999999996</v>
      </c>
    </row>
    <row r="137" spans="1:25" ht="12.75">
      <c r="A137" s="71" t="s">
        <v>193</v>
      </c>
      <c r="B137" s="71" t="s">
        <v>194</v>
      </c>
      <c r="C137" s="216" t="s">
        <v>126</v>
      </c>
      <c r="D137" s="217"/>
      <c r="E137" s="21">
        <f>O137+'[1]50'!E124</f>
        <v>79</v>
      </c>
      <c r="F137" s="21">
        <f>O137+'[1]50'!F124</f>
        <v>59</v>
      </c>
      <c r="G137" s="21">
        <f t="shared" si="32"/>
        <v>104</v>
      </c>
      <c r="H137" s="22">
        <f t="shared" si="35"/>
        <v>75</v>
      </c>
      <c r="I137" s="22">
        <f t="shared" si="36"/>
        <v>70</v>
      </c>
      <c r="J137" s="23">
        <v>3</v>
      </c>
      <c r="K137" s="24">
        <f t="shared" si="37"/>
        <v>85</v>
      </c>
      <c r="L137" s="24">
        <v>3.4</v>
      </c>
      <c r="M137" s="25">
        <f t="shared" si="38"/>
        <v>70</v>
      </c>
      <c r="N137" s="114">
        <v>-10</v>
      </c>
      <c r="O137" s="170"/>
      <c r="P137" s="171"/>
      <c r="Q137" s="68">
        <f>O137+'[1]50'!P124</f>
        <v>65</v>
      </c>
      <c r="R137" s="68">
        <v>2.6</v>
      </c>
      <c r="S137" s="26">
        <f t="shared" si="33"/>
        <v>70</v>
      </c>
      <c r="T137" s="26">
        <f t="shared" si="34"/>
        <v>75</v>
      </c>
      <c r="U137" s="27">
        <f t="shared" si="39"/>
        <v>43.333333333333336</v>
      </c>
      <c r="V137" s="28" t="s">
        <v>21</v>
      </c>
      <c r="W137" s="29">
        <v>85</v>
      </c>
      <c r="X137">
        <f t="shared" si="40"/>
        <v>86.66666666666667</v>
      </c>
      <c r="Y137" s="23">
        <f t="shared" si="41"/>
        <v>2.8</v>
      </c>
    </row>
    <row r="138" spans="1:25" ht="12.75">
      <c r="A138" s="71" t="s">
        <v>193</v>
      </c>
      <c r="B138" s="71" t="s">
        <v>194</v>
      </c>
      <c r="C138" s="216" t="s">
        <v>127</v>
      </c>
      <c r="D138" s="217"/>
      <c r="E138" s="21">
        <f>O138+'[1]50'!E125</f>
        <v>114</v>
      </c>
      <c r="F138" s="21">
        <f>O138+'[1]50'!F125</f>
        <v>92</v>
      </c>
      <c r="G138" s="21">
        <f t="shared" si="32"/>
        <v>139</v>
      </c>
      <c r="H138" s="22">
        <f t="shared" si="35"/>
        <v>110</v>
      </c>
      <c r="I138" s="22">
        <f t="shared" si="36"/>
        <v>105</v>
      </c>
      <c r="J138" s="23">
        <v>4.2</v>
      </c>
      <c r="K138" s="24">
        <f t="shared" si="37"/>
        <v>120</v>
      </c>
      <c r="L138" s="24">
        <v>4.6</v>
      </c>
      <c r="M138" s="25">
        <f t="shared" si="38"/>
        <v>105</v>
      </c>
      <c r="N138" s="114">
        <v>-10</v>
      </c>
      <c r="O138" s="170">
        <v>5</v>
      </c>
      <c r="P138" s="171"/>
      <c r="Q138" s="68">
        <f>O138+'[1]50'!P125</f>
        <v>100</v>
      </c>
      <c r="R138" s="68">
        <v>3.8</v>
      </c>
      <c r="S138" s="26">
        <f t="shared" si="33"/>
        <v>105</v>
      </c>
      <c r="T138" s="26">
        <f t="shared" si="34"/>
        <v>110</v>
      </c>
      <c r="U138" s="27">
        <f t="shared" si="39"/>
        <v>66.66666666666667</v>
      </c>
      <c r="V138" s="28" t="s">
        <v>21</v>
      </c>
      <c r="W138" s="29">
        <v>125</v>
      </c>
      <c r="X138">
        <f t="shared" si="40"/>
        <v>133.33333333333334</v>
      </c>
      <c r="Y138" s="23">
        <f t="shared" si="41"/>
        <v>4</v>
      </c>
    </row>
    <row r="139" spans="1:25" ht="12.75">
      <c r="A139" s="302"/>
      <c r="B139" s="303"/>
      <c r="C139" s="244" t="s">
        <v>129</v>
      </c>
      <c r="D139" s="304"/>
      <c r="E139" s="22"/>
      <c r="F139" s="22"/>
      <c r="G139" s="22"/>
      <c r="H139" s="22"/>
      <c r="I139" s="22"/>
      <c r="J139" s="22"/>
      <c r="K139" s="22"/>
      <c r="L139" s="22"/>
      <c r="M139" s="22"/>
      <c r="N139" s="127"/>
      <c r="O139" s="197"/>
      <c r="P139" s="198"/>
      <c r="Q139" s="146"/>
      <c r="R139" s="146"/>
      <c r="S139" s="22"/>
      <c r="T139" s="22"/>
      <c r="U139" s="55"/>
      <c r="V139" s="56"/>
      <c r="W139" s="22"/>
      <c r="X139" s="199"/>
      <c r="Y139" s="22"/>
    </row>
    <row r="140" spans="1:25" ht="12.75">
      <c r="A140" s="83" t="s">
        <v>194</v>
      </c>
      <c r="B140" s="71" t="s">
        <v>193</v>
      </c>
      <c r="C140" s="216" t="s">
        <v>131</v>
      </c>
      <c r="D140" s="217"/>
      <c r="E140" s="21">
        <f>O140+'[1]50'!E127</f>
        <v>80</v>
      </c>
      <c r="F140" s="21">
        <f>O140+'[1]50'!F127</f>
        <v>62</v>
      </c>
      <c r="G140" s="21">
        <f>E140+25</f>
        <v>105</v>
      </c>
      <c r="H140" s="22">
        <f>Q140+0</f>
        <v>65</v>
      </c>
      <c r="I140" s="22">
        <f>Q140-5</f>
        <v>60</v>
      </c>
      <c r="J140" s="23">
        <f>R140</f>
        <v>2.8</v>
      </c>
      <c r="K140" s="24">
        <f>Q140+0</f>
        <v>65</v>
      </c>
      <c r="L140" s="24">
        <f>R140</f>
        <v>2.8</v>
      </c>
      <c r="M140" s="79"/>
      <c r="N140" s="115"/>
      <c r="O140" s="170">
        <v>5</v>
      </c>
      <c r="P140" s="178"/>
      <c r="Q140" s="68">
        <f>O140+'[1]50'!P127</f>
        <v>65</v>
      </c>
      <c r="R140" s="68">
        <v>2.8</v>
      </c>
      <c r="S140" s="26">
        <f>Q140+5</f>
        <v>70</v>
      </c>
      <c r="T140" s="26">
        <f>Q140+10</f>
        <v>75</v>
      </c>
      <c r="U140" s="27">
        <f>Q140+0</f>
        <v>65</v>
      </c>
      <c r="V140" s="28" t="s">
        <v>21</v>
      </c>
      <c r="W140" s="29">
        <v>95</v>
      </c>
      <c r="X140">
        <f>Q140*1.5</f>
        <v>97.5</v>
      </c>
      <c r="Y140" s="23">
        <f t="shared" si="41"/>
        <v>2.5999999999999996</v>
      </c>
    </row>
    <row r="141" spans="1:25" ht="12.75" hidden="1">
      <c r="A141" s="71" t="s">
        <v>193</v>
      </c>
      <c r="B141" s="71" t="s">
        <v>194</v>
      </c>
      <c r="C141" s="216" t="s">
        <v>144</v>
      </c>
      <c r="D141" s="218"/>
      <c r="E141" s="21">
        <f>O141+'[1]50'!E128</f>
        <v>124</v>
      </c>
      <c r="F141" s="21">
        <f>O141+'[1]50'!F128</f>
        <v>104</v>
      </c>
      <c r="G141" s="21">
        <f>E141+25</f>
        <v>149</v>
      </c>
      <c r="H141" s="22">
        <f>Q141+10</f>
        <v>120</v>
      </c>
      <c r="I141" s="22">
        <f>Q141+5</f>
        <v>115</v>
      </c>
      <c r="J141" s="23">
        <f>R141+0.4</f>
        <v>4.5</v>
      </c>
      <c r="K141" s="24">
        <f>Q141+20</f>
        <v>130</v>
      </c>
      <c r="L141" s="24">
        <f>R141+0.8</f>
        <v>4.8999999999999995</v>
      </c>
      <c r="M141" s="25">
        <f>Q141+5</f>
        <v>115</v>
      </c>
      <c r="N141" s="114">
        <v>-10</v>
      </c>
      <c r="O141" s="170">
        <v>35</v>
      </c>
      <c r="P141" s="178"/>
      <c r="Q141" s="68">
        <f>O141+'[1]50'!P128</f>
        <v>110</v>
      </c>
      <c r="R141" s="68">
        <v>4.1</v>
      </c>
      <c r="S141" s="26">
        <f>Q141+5</f>
        <v>115</v>
      </c>
      <c r="T141" s="26">
        <f>Q141+10</f>
        <v>120</v>
      </c>
      <c r="U141" s="27">
        <f>Q141/1.5</f>
        <v>73.33333333333333</v>
      </c>
      <c r="V141" s="28" t="s">
        <v>21</v>
      </c>
      <c r="W141" s="29">
        <v>125</v>
      </c>
      <c r="X141">
        <f>U141*2</f>
        <v>146.66666666666666</v>
      </c>
      <c r="Y141" s="23">
        <f t="shared" si="41"/>
        <v>4.3</v>
      </c>
    </row>
    <row r="142" spans="1:25" ht="12.75">
      <c r="A142" s="71" t="s">
        <v>193</v>
      </c>
      <c r="B142" s="71" t="s">
        <v>194</v>
      </c>
      <c r="C142" s="216" t="s">
        <v>214</v>
      </c>
      <c r="D142" s="245"/>
      <c r="E142" s="21">
        <f>O142+'[1]50'!E129</f>
        <v>109</v>
      </c>
      <c r="F142" s="21">
        <f>O142+'[1]50'!F129</f>
        <v>87</v>
      </c>
      <c r="G142" s="21">
        <f>E142+25</f>
        <v>134</v>
      </c>
      <c r="H142" s="22">
        <f>Q142+10</f>
        <v>105</v>
      </c>
      <c r="I142" s="22">
        <f>Q142+5</f>
        <v>100</v>
      </c>
      <c r="J142" s="23">
        <f>R142+0.4</f>
        <v>4.5</v>
      </c>
      <c r="K142" s="24">
        <f>Q142+20</f>
        <v>115</v>
      </c>
      <c r="L142" s="24">
        <f>R142+0.8</f>
        <v>4.8999999999999995</v>
      </c>
      <c r="M142" s="25">
        <f>Q142+5</f>
        <v>100</v>
      </c>
      <c r="N142" s="114">
        <v>-10</v>
      </c>
      <c r="O142" s="170">
        <v>10</v>
      </c>
      <c r="P142" s="178"/>
      <c r="Q142" s="68">
        <f>O142+'[1]50'!P129</f>
        <v>95</v>
      </c>
      <c r="R142" s="68">
        <v>4.1</v>
      </c>
      <c r="S142" s="26">
        <f>Q142+5</f>
        <v>100</v>
      </c>
      <c r="T142" s="26">
        <f>Q142+10</f>
        <v>105</v>
      </c>
      <c r="U142" s="27">
        <f>Q142/1.5</f>
        <v>63.333333333333336</v>
      </c>
      <c r="V142" s="28" t="s">
        <v>21</v>
      </c>
      <c r="W142" s="29">
        <v>125</v>
      </c>
      <c r="X142">
        <f>U142*2</f>
        <v>126.66666666666667</v>
      </c>
      <c r="Y142" s="23">
        <f t="shared" si="41"/>
        <v>4.3</v>
      </c>
    </row>
    <row r="143" spans="1:25" ht="12.75">
      <c r="A143" s="71" t="s">
        <v>193</v>
      </c>
      <c r="B143" s="71" t="s">
        <v>194</v>
      </c>
      <c r="C143" s="216" t="s">
        <v>132</v>
      </c>
      <c r="D143" s="245"/>
      <c r="E143" s="21">
        <f>O143+'[1]50'!E130</f>
        <v>119</v>
      </c>
      <c r="F143" s="21">
        <f>O143+'[1]50'!F130</f>
        <v>97</v>
      </c>
      <c r="G143" s="21">
        <f>E143+25</f>
        <v>144</v>
      </c>
      <c r="H143" s="22">
        <f>Q143+10</f>
        <v>115</v>
      </c>
      <c r="I143" s="22">
        <f>Q143+5</f>
        <v>110</v>
      </c>
      <c r="J143" s="23">
        <f>R143+0.4</f>
        <v>4.9</v>
      </c>
      <c r="K143" s="24">
        <f>Q143+20</f>
        <v>125</v>
      </c>
      <c r="L143" s="24">
        <f>R143+0.8</f>
        <v>5.3</v>
      </c>
      <c r="M143" s="25">
        <f>Q143+5</f>
        <v>110</v>
      </c>
      <c r="N143" s="114">
        <v>-10</v>
      </c>
      <c r="O143" s="170">
        <v>10</v>
      </c>
      <c r="P143" s="178"/>
      <c r="Q143" s="68">
        <f>O143+'[1]50'!P130</f>
        <v>105</v>
      </c>
      <c r="R143" s="68">
        <v>4.5</v>
      </c>
      <c r="S143" s="26">
        <f>Q143+5</f>
        <v>110</v>
      </c>
      <c r="T143" s="26">
        <f>Q143+10</f>
        <v>115</v>
      </c>
      <c r="U143" s="27">
        <f>Q143/1.5</f>
        <v>70</v>
      </c>
      <c r="V143" s="28" t="s">
        <v>21</v>
      </c>
      <c r="W143" s="29">
        <v>135</v>
      </c>
      <c r="X143">
        <f>U143*2</f>
        <v>140</v>
      </c>
      <c r="Y143" s="23">
        <f t="shared" si="41"/>
        <v>4.7</v>
      </c>
    </row>
    <row r="144" spans="1:25" ht="12.75">
      <c r="A144" s="71" t="s">
        <v>193</v>
      </c>
      <c r="B144" s="71" t="s">
        <v>194</v>
      </c>
      <c r="C144" s="216" t="s">
        <v>133</v>
      </c>
      <c r="D144" s="245"/>
      <c r="E144" s="21">
        <f>O144+'[1]50'!E131</f>
        <v>84</v>
      </c>
      <c r="F144" s="21">
        <f>O144+'[1]50'!F131</f>
        <v>64</v>
      </c>
      <c r="G144" s="21">
        <f>E144+25</f>
        <v>109</v>
      </c>
      <c r="H144" s="22">
        <f>Q144+10</f>
        <v>80</v>
      </c>
      <c r="I144" s="22">
        <f>Q144+5</f>
        <v>75</v>
      </c>
      <c r="J144" s="23">
        <f>R144+0.4</f>
        <v>3.4</v>
      </c>
      <c r="K144" s="24">
        <f>Q144+20</f>
        <v>90</v>
      </c>
      <c r="L144" s="24">
        <f>R144+0.8</f>
        <v>3.8</v>
      </c>
      <c r="M144" s="25">
        <f>Q144+5</f>
        <v>75</v>
      </c>
      <c r="N144" s="114">
        <v>-10</v>
      </c>
      <c r="O144" s="170">
        <v>5</v>
      </c>
      <c r="P144" s="178"/>
      <c r="Q144" s="68">
        <f>O144+'[1]50'!P131</f>
        <v>70</v>
      </c>
      <c r="R144" s="68">
        <v>3</v>
      </c>
      <c r="S144" s="26">
        <f>Q144+5</f>
        <v>75</v>
      </c>
      <c r="T144" s="26">
        <f>Q144+10</f>
        <v>80</v>
      </c>
      <c r="U144" s="27">
        <f>Q144/1.5</f>
        <v>46.666666666666664</v>
      </c>
      <c r="V144" s="28" t="s">
        <v>21</v>
      </c>
      <c r="W144" s="29">
        <v>85</v>
      </c>
      <c r="X144">
        <f>U144*2</f>
        <v>93.33333333333333</v>
      </c>
      <c r="Y144" s="23">
        <f t="shared" si="41"/>
        <v>3.1999999999999997</v>
      </c>
    </row>
    <row r="145" spans="1:25" ht="12.75">
      <c r="A145" s="83" t="s">
        <v>194</v>
      </c>
      <c r="B145" s="71" t="s">
        <v>193</v>
      </c>
      <c r="C145" s="240" t="s">
        <v>146</v>
      </c>
      <c r="D145" s="262"/>
      <c r="E145" s="84">
        <v>65</v>
      </c>
      <c r="F145" s="84">
        <f>E145+0</f>
        <v>65</v>
      </c>
      <c r="G145" s="84">
        <f>E145+20</f>
        <v>85</v>
      </c>
      <c r="H145" s="85">
        <f>Q145+0</f>
        <v>55</v>
      </c>
      <c r="I145" s="85">
        <f>Q145+0</f>
        <v>55</v>
      </c>
      <c r="J145" s="86">
        <v>2.2</v>
      </c>
      <c r="K145" s="87">
        <f>Q145+0</f>
        <v>55</v>
      </c>
      <c r="L145" s="87">
        <v>2.2</v>
      </c>
      <c r="M145" s="78">
        <f>Q145+10</f>
        <v>65</v>
      </c>
      <c r="N145" s="120">
        <v>-10</v>
      </c>
      <c r="O145" s="176"/>
      <c r="P145" s="177"/>
      <c r="Q145" s="140">
        <v>55</v>
      </c>
      <c r="R145" s="140">
        <v>2.2</v>
      </c>
      <c r="S145" s="88">
        <f>Q145+0</f>
        <v>55</v>
      </c>
      <c r="T145" s="88">
        <f>Q145+0</f>
        <v>55</v>
      </c>
      <c r="U145" s="89">
        <f>Q145+0</f>
        <v>55</v>
      </c>
      <c r="V145" s="28" t="s">
        <v>21</v>
      </c>
      <c r="W145" s="91">
        <v>75</v>
      </c>
      <c r="X145" s="169">
        <f>Q145+25</f>
        <v>80</v>
      </c>
      <c r="Y145" s="86">
        <v>2.2</v>
      </c>
    </row>
    <row r="146" spans="1:25" ht="12.75">
      <c r="A146" s="83" t="s">
        <v>194</v>
      </c>
      <c r="B146" s="71" t="s">
        <v>193</v>
      </c>
      <c r="C146" s="216" t="s">
        <v>277</v>
      </c>
      <c r="D146" s="218"/>
      <c r="E146" s="21">
        <v>100</v>
      </c>
      <c r="F146" s="21">
        <v>82</v>
      </c>
      <c r="G146" s="21">
        <f>E146+25</f>
        <v>125</v>
      </c>
      <c r="H146" s="22">
        <f>Q146+0</f>
        <v>90</v>
      </c>
      <c r="I146" s="22">
        <f>Q146-5</f>
        <v>85</v>
      </c>
      <c r="J146" s="23">
        <f>R146</f>
        <v>4.1</v>
      </c>
      <c r="K146" s="24">
        <f>Q146+0</f>
        <v>90</v>
      </c>
      <c r="L146" s="24">
        <f>R146</f>
        <v>4.1</v>
      </c>
      <c r="M146" s="79"/>
      <c r="N146" s="115"/>
      <c r="O146" s="170">
        <v>0</v>
      </c>
      <c r="P146" s="178"/>
      <c r="Q146" s="68">
        <v>90</v>
      </c>
      <c r="R146" s="68">
        <v>4.1</v>
      </c>
      <c r="S146" s="26">
        <f>Q146+5</f>
        <v>95</v>
      </c>
      <c r="T146" s="26">
        <f>Q146+10</f>
        <v>100</v>
      </c>
      <c r="U146" s="27">
        <f>Q146+0</f>
        <v>90</v>
      </c>
      <c r="V146" s="28" t="s">
        <v>21</v>
      </c>
      <c r="W146" s="29">
        <v>135</v>
      </c>
      <c r="X146">
        <f>Q146*1.5</f>
        <v>135</v>
      </c>
      <c r="Y146" s="23">
        <f t="shared" si="41"/>
        <v>3.8999999999999995</v>
      </c>
    </row>
    <row r="147" spans="1:25" s="169" customFormat="1" ht="12.75">
      <c r="A147" s="208" t="s">
        <v>194</v>
      </c>
      <c r="B147" s="168" t="s">
        <v>193</v>
      </c>
      <c r="C147" s="240" t="s">
        <v>263</v>
      </c>
      <c r="D147" s="215"/>
      <c r="E147" s="84"/>
      <c r="F147" s="84"/>
      <c r="G147" s="84"/>
      <c r="H147" s="85">
        <v>80</v>
      </c>
      <c r="I147" s="85">
        <v>80</v>
      </c>
      <c r="J147" s="86">
        <v>3.2</v>
      </c>
      <c r="K147" s="87">
        <v>80</v>
      </c>
      <c r="L147" s="87">
        <v>3.2</v>
      </c>
      <c r="M147" s="92"/>
      <c r="N147" s="122"/>
      <c r="O147" s="176"/>
      <c r="P147" s="210"/>
      <c r="Q147" s="140"/>
      <c r="R147" s="140"/>
      <c r="S147" s="88"/>
      <c r="T147" s="88"/>
      <c r="U147" s="89"/>
      <c r="V147" s="90"/>
      <c r="W147" s="91"/>
      <c r="Y147" s="86">
        <v>3.2</v>
      </c>
    </row>
    <row r="148" spans="1:25" ht="12.75">
      <c r="A148" s="83" t="s">
        <v>194</v>
      </c>
      <c r="B148" s="71" t="s">
        <v>193</v>
      </c>
      <c r="C148" s="216" t="s">
        <v>278</v>
      </c>
      <c r="D148" s="218"/>
      <c r="E148" s="21">
        <v>100</v>
      </c>
      <c r="F148" s="21">
        <v>82</v>
      </c>
      <c r="G148" s="21">
        <f>E148+25</f>
        <v>125</v>
      </c>
      <c r="H148" s="22">
        <f>Q148+0</f>
        <v>90</v>
      </c>
      <c r="I148" s="22">
        <f>Q148-5</f>
        <v>85</v>
      </c>
      <c r="J148" s="23">
        <f>R148</f>
        <v>4.1</v>
      </c>
      <c r="K148" s="24">
        <f>Q148+0</f>
        <v>90</v>
      </c>
      <c r="L148" s="24">
        <f>R148</f>
        <v>4.1</v>
      </c>
      <c r="M148" s="79"/>
      <c r="N148" s="115"/>
      <c r="O148" s="170">
        <v>0</v>
      </c>
      <c r="P148" s="178"/>
      <c r="Q148" s="68">
        <v>90</v>
      </c>
      <c r="R148" s="68">
        <v>4.1</v>
      </c>
      <c r="S148" s="26">
        <f>Q148+5</f>
        <v>95</v>
      </c>
      <c r="T148" s="26">
        <f>Q148+10</f>
        <v>100</v>
      </c>
      <c r="U148" s="27">
        <f>Q148+0</f>
        <v>90</v>
      </c>
      <c r="V148" s="28" t="s">
        <v>21</v>
      </c>
      <c r="W148" s="29">
        <v>135</v>
      </c>
      <c r="X148">
        <f>Q148*1.5</f>
        <v>135</v>
      </c>
      <c r="Y148" s="23">
        <f t="shared" si="41"/>
        <v>3.8999999999999995</v>
      </c>
    </row>
    <row r="149" spans="1:25" ht="12.75">
      <c r="A149" s="83" t="s">
        <v>194</v>
      </c>
      <c r="B149" s="71" t="s">
        <v>193</v>
      </c>
      <c r="C149" s="216" t="s">
        <v>255</v>
      </c>
      <c r="D149" s="218"/>
      <c r="E149" s="21">
        <v>100</v>
      </c>
      <c r="F149" s="21">
        <v>82</v>
      </c>
      <c r="G149" s="21">
        <f>E149+25</f>
        <v>125</v>
      </c>
      <c r="H149" s="22">
        <f>Q149+0</f>
        <v>90</v>
      </c>
      <c r="I149" s="22">
        <f>Q149-5</f>
        <v>85</v>
      </c>
      <c r="J149" s="23">
        <f>R149</f>
        <v>4.1</v>
      </c>
      <c r="K149" s="24">
        <f>Q149+0</f>
        <v>90</v>
      </c>
      <c r="L149" s="24">
        <f>R149</f>
        <v>4.1</v>
      </c>
      <c r="M149" s="79"/>
      <c r="N149" s="115"/>
      <c r="O149" s="170">
        <v>0</v>
      </c>
      <c r="P149" s="178"/>
      <c r="Q149" s="68">
        <v>90</v>
      </c>
      <c r="R149" s="68">
        <v>4.1</v>
      </c>
      <c r="S149" s="26">
        <f>Q149+5</f>
        <v>95</v>
      </c>
      <c r="T149" s="26">
        <f>Q149+10</f>
        <v>100</v>
      </c>
      <c r="U149" s="27">
        <f>Q149+0</f>
        <v>90</v>
      </c>
      <c r="V149" s="28" t="s">
        <v>21</v>
      </c>
      <c r="W149" s="29">
        <v>135</v>
      </c>
      <c r="X149">
        <f>Q149*1.5</f>
        <v>135</v>
      </c>
      <c r="Y149" s="23">
        <f t="shared" si="41"/>
        <v>3.8999999999999995</v>
      </c>
    </row>
    <row r="150" spans="1:25" ht="12.75">
      <c r="A150" s="83" t="s">
        <v>194</v>
      </c>
      <c r="B150" s="71" t="s">
        <v>193</v>
      </c>
      <c r="C150" s="216" t="s">
        <v>256</v>
      </c>
      <c r="D150" s="218"/>
      <c r="E150" s="21">
        <v>100</v>
      </c>
      <c r="F150" s="21">
        <v>82</v>
      </c>
      <c r="G150" s="21">
        <f>E150+25</f>
        <v>125</v>
      </c>
      <c r="H150" s="22">
        <f>Q150+0</f>
        <v>90</v>
      </c>
      <c r="I150" s="22">
        <f>Q150-5</f>
        <v>85</v>
      </c>
      <c r="J150" s="23">
        <f>R150</f>
        <v>4.1</v>
      </c>
      <c r="K150" s="24">
        <f>Q150+0</f>
        <v>90</v>
      </c>
      <c r="L150" s="24">
        <f>R150</f>
        <v>4.1</v>
      </c>
      <c r="M150" s="79"/>
      <c r="N150" s="115"/>
      <c r="O150" s="170">
        <v>0</v>
      </c>
      <c r="P150" s="178"/>
      <c r="Q150" s="68">
        <v>90</v>
      </c>
      <c r="R150" s="68">
        <v>4.1</v>
      </c>
      <c r="S150" s="26">
        <f>Q150+5</f>
        <v>95</v>
      </c>
      <c r="T150" s="26">
        <f>Q150+10</f>
        <v>100</v>
      </c>
      <c r="U150" s="27">
        <f>Q150+0</f>
        <v>90</v>
      </c>
      <c r="V150" s="28" t="s">
        <v>21</v>
      </c>
      <c r="W150" s="29">
        <v>135</v>
      </c>
      <c r="X150">
        <f>Q150*1.5</f>
        <v>135</v>
      </c>
      <c r="Y150" s="23">
        <f t="shared" si="41"/>
        <v>3.8999999999999995</v>
      </c>
    </row>
    <row r="151" spans="1:25" ht="12.75">
      <c r="A151" s="302"/>
      <c r="B151" s="303"/>
      <c r="C151" s="244" t="s">
        <v>147</v>
      </c>
      <c r="D151" s="304"/>
      <c r="E151" s="57"/>
      <c r="F151" s="57"/>
      <c r="G151" s="57"/>
      <c r="H151" s="57"/>
      <c r="I151" s="57"/>
      <c r="J151" s="22"/>
      <c r="K151" s="22"/>
      <c r="L151" s="22"/>
      <c r="M151" s="22"/>
      <c r="N151" s="127"/>
      <c r="O151" s="197"/>
      <c r="P151" s="198"/>
      <c r="Q151" s="146"/>
      <c r="R151" s="146"/>
      <c r="S151" s="22"/>
      <c r="T151" s="22"/>
      <c r="U151" s="55"/>
      <c r="V151" s="56"/>
      <c r="W151" s="22"/>
      <c r="X151" s="199"/>
      <c r="Y151" s="22"/>
    </row>
    <row r="152" spans="1:25" ht="12.75">
      <c r="A152" s="83" t="s">
        <v>194</v>
      </c>
      <c r="B152" s="71" t="s">
        <v>193</v>
      </c>
      <c r="C152" s="240" t="s">
        <v>205</v>
      </c>
      <c r="D152" s="217"/>
      <c r="E152" s="84">
        <f>O152+'[1]50'!E146</f>
        <v>215</v>
      </c>
      <c r="F152" s="84">
        <f>O152+'[1]50'!F146</f>
        <v>215</v>
      </c>
      <c r="G152" s="84">
        <f>E152+20</f>
        <v>235</v>
      </c>
      <c r="H152" s="85">
        <f>Q152+0</f>
        <v>195</v>
      </c>
      <c r="I152" s="85">
        <f>Q152+0</f>
        <v>195</v>
      </c>
      <c r="J152" s="86">
        <v>7.8</v>
      </c>
      <c r="K152" s="87">
        <f>Q152+0</f>
        <v>195</v>
      </c>
      <c r="L152" s="87">
        <v>7.7</v>
      </c>
      <c r="M152" s="92"/>
      <c r="N152" s="122"/>
      <c r="O152" s="176">
        <v>-50</v>
      </c>
      <c r="P152" s="171"/>
      <c r="Q152" s="140">
        <v>195</v>
      </c>
      <c r="R152" s="140">
        <v>7.7</v>
      </c>
      <c r="S152" s="88">
        <f>Q152+0</f>
        <v>195</v>
      </c>
      <c r="T152" s="88">
        <f>Q152+0</f>
        <v>195</v>
      </c>
      <c r="U152" s="89">
        <f>Q152+0</f>
        <v>195</v>
      </c>
      <c r="V152" s="90" t="s">
        <v>21</v>
      </c>
      <c r="W152" s="29">
        <v>215</v>
      </c>
      <c r="X152">
        <f>Q152+25</f>
        <v>220</v>
      </c>
      <c r="Y152" s="86">
        <v>7.8</v>
      </c>
    </row>
    <row r="153" spans="1:25" ht="12.75">
      <c r="A153" s="83" t="s">
        <v>194</v>
      </c>
      <c r="B153" s="71" t="s">
        <v>193</v>
      </c>
      <c r="C153" s="240" t="s">
        <v>149</v>
      </c>
      <c r="D153" s="215"/>
      <c r="E153" s="84">
        <v>299</v>
      </c>
      <c r="F153" s="84">
        <f>E153+0</f>
        <v>299</v>
      </c>
      <c r="G153" s="84">
        <f>E153+20</f>
        <v>319</v>
      </c>
      <c r="H153" s="85">
        <f>Q153+0</f>
        <v>285</v>
      </c>
      <c r="I153" s="85">
        <f>Q153+0</f>
        <v>285</v>
      </c>
      <c r="J153" s="86">
        <v>11.4</v>
      </c>
      <c r="K153" s="87">
        <f>Q153+0</f>
        <v>285</v>
      </c>
      <c r="L153" s="87">
        <v>11.4</v>
      </c>
      <c r="M153" s="78">
        <f>Q153+10</f>
        <v>295</v>
      </c>
      <c r="N153" s="120">
        <v>-10</v>
      </c>
      <c r="O153" s="176"/>
      <c r="P153" s="177"/>
      <c r="Q153" s="140">
        <v>285</v>
      </c>
      <c r="R153" s="140">
        <v>11.4</v>
      </c>
      <c r="S153" s="88">
        <f>Q153+0</f>
        <v>285</v>
      </c>
      <c r="T153" s="88">
        <f>Q153+0</f>
        <v>285</v>
      </c>
      <c r="U153" s="89">
        <f>Q153+0</f>
        <v>285</v>
      </c>
      <c r="V153" s="28" t="s">
        <v>21</v>
      </c>
      <c r="W153" s="91">
        <v>305</v>
      </c>
      <c r="X153" s="169">
        <f>Q153+25</f>
        <v>310</v>
      </c>
      <c r="Y153" s="86">
        <v>11.4</v>
      </c>
    </row>
    <row r="154" spans="1:25" ht="12.75">
      <c r="A154" s="83" t="s">
        <v>194</v>
      </c>
      <c r="B154" s="71" t="s">
        <v>193</v>
      </c>
      <c r="C154" s="216" t="s">
        <v>218</v>
      </c>
      <c r="D154" s="217"/>
      <c r="E154" s="21">
        <v>295</v>
      </c>
      <c r="F154" s="21">
        <v>245</v>
      </c>
      <c r="G154" s="21">
        <f>E154+25</f>
        <v>320</v>
      </c>
      <c r="H154" s="22">
        <f>Q154</f>
        <v>255</v>
      </c>
      <c r="I154" s="22">
        <f>Q154-5</f>
        <v>250</v>
      </c>
      <c r="J154" s="23">
        <v>10</v>
      </c>
      <c r="K154" s="24">
        <f>Q154+0</f>
        <v>255</v>
      </c>
      <c r="L154" s="24">
        <v>10</v>
      </c>
      <c r="M154" s="79"/>
      <c r="N154" s="115"/>
      <c r="O154" s="170"/>
      <c r="P154" s="178"/>
      <c r="Q154" s="68">
        <f>'[1]50'!P148+O154</f>
        <v>255</v>
      </c>
      <c r="R154" s="68">
        <v>10</v>
      </c>
      <c r="S154" s="26">
        <f>Q154+5</f>
        <v>260</v>
      </c>
      <c r="T154" s="26">
        <f>Q154+10</f>
        <v>265</v>
      </c>
      <c r="U154" s="27">
        <f>Q154+0</f>
        <v>255</v>
      </c>
      <c r="V154" s="28" t="s">
        <v>21</v>
      </c>
      <c r="W154" s="29">
        <v>375</v>
      </c>
      <c r="X154">
        <f>Q154*1.5</f>
        <v>382.5</v>
      </c>
      <c r="Y154" s="23">
        <f t="shared" si="41"/>
        <v>9.8</v>
      </c>
    </row>
    <row r="155" spans="1:25" ht="12.75">
      <c r="A155" s="83" t="s">
        <v>194</v>
      </c>
      <c r="B155" s="71" t="s">
        <v>193</v>
      </c>
      <c r="C155" s="240" t="s">
        <v>152</v>
      </c>
      <c r="D155" s="215"/>
      <c r="E155" s="84">
        <v>160</v>
      </c>
      <c r="F155" s="84">
        <f>E155+0</f>
        <v>160</v>
      </c>
      <c r="G155" s="84">
        <f>E155+20</f>
        <v>180</v>
      </c>
      <c r="H155" s="85">
        <f>Q155+0</f>
        <v>150</v>
      </c>
      <c r="I155" s="85">
        <f>Q155+0</f>
        <v>150</v>
      </c>
      <c r="J155" s="86">
        <f>R155+0</f>
        <v>5.4</v>
      </c>
      <c r="K155" s="87">
        <f>Q155+0</f>
        <v>150</v>
      </c>
      <c r="L155" s="87">
        <f>R155+0</f>
        <v>5.4</v>
      </c>
      <c r="M155" s="78">
        <f>Q155+10</f>
        <v>160</v>
      </c>
      <c r="N155" s="120">
        <v>-10</v>
      </c>
      <c r="O155" s="176"/>
      <c r="P155" s="177"/>
      <c r="Q155" s="140">
        <v>150</v>
      </c>
      <c r="R155" s="140">
        <v>5.4</v>
      </c>
      <c r="S155" s="88">
        <f>Q155+0</f>
        <v>150</v>
      </c>
      <c r="T155" s="88">
        <f>Q155+0</f>
        <v>150</v>
      </c>
      <c r="U155" s="89">
        <f>Q155+0</f>
        <v>150</v>
      </c>
      <c r="V155" s="28" t="s">
        <v>21</v>
      </c>
      <c r="W155" s="91">
        <v>175</v>
      </c>
      <c r="X155" s="169">
        <f>Q155+25</f>
        <v>175</v>
      </c>
      <c r="Y155" s="86">
        <v>5.4</v>
      </c>
    </row>
    <row r="156" spans="1:25" ht="12.75">
      <c r="A156" s="71" t="s">
        <v>193</v>
      </c>
      <c r="B156" s="71" t="s">
        <v>194</v>
      </c>
      <c r="C156" s="216" t="s">
        <v>215</v>
      </c>
      <c r="D156" s="217"/>
      <c r="E156" s="21">
        <f>O156+'[1]50'!E151</f>
        <v>315</v>
      </c>
      <c r="F156" s="21">
        <f>O156+'[1]50'!F151</f>
        <v>255</v>
      </c>
      <c r="G156" s="21">
        <f>E156+25</f>
        <v>340</v>
      </c>
      <c r="H156" s="22">
        <f>Q156+10</f>
        <v>295</v>
      </c>
      <c r="I156" s="22">
        <f>Q156+5</f>
        <v>290</v>
      </c>
      <c r="J156" s="23">
        <f>R156+0.4</f>
        <v>11.5</v>
      </c>
      <c r="K156" s="24">
        <f>Q156+20</f>
        <v>305</v>
      </c>
      <c r="L156" s="24">
        <f>R156+0.8</f>
        <v>11.9</v>
      </c>
      <c r="M156" s="25">
        <f>Q156+5</f>
        <v>290</v>
      </c>
      <c r="N156" s="114">
        <v>-10</v>
      </c>
      <c r="O156" s="170"/>
      <c r="P156" s="171"/>
      <c r="Q156" s="68">
        <f>O156+'[1]50'!P151</f>
        <v>285</v>
      </c>
      <c r="R156" s="68">
        <v>11.1</v>
      </c>
      <c r="S156" s="26">
        <f>Q156+5</f>
        <v>290</v>
      </c>
      <c r="T156" s="26">
        <f>Q156+10</f>
        <v>295</v>
      </c>
      <c r="U156" s="27">
        <f>Q156/1.5</f>
        <v>190</v>
      </c>
      <c r="V156" s="28" t="s">
        <v>21</v>
      </c>
      <c r="W156" s="29">
        <v>375</v>
      </c>
      <c r="X156">
        <f>U156*2</f>
        <v>380</v>
      </c>
      <c r="Y156" s="23">
        <f t="shared" si="41"/>
        <v>11.3</v>
      </c>
    </row>
    <row r="157" spans="1:25" ht="12.75">
      <c r="A157" s="71" t="s">
        <v>193</v>
      </c>
      <c r="B157" s="71" t="s">
        <v>194</v>
      </c>
      <c r="C157" s="216" t="s">
        <v>216</v>
      </c>
      <c r="D157" s="217"/>
      <c r="E157" s="21">
        <f>O157+'[1]50'!E152</f>
        <v>315</v>
      </c>
      <c r="F157" s="21">
        <f>O157+'[1]50'!F152</f>
        <v>255</v>
      </c>
      <c r="G157" s="21">
        <f>E157+25</f>
        <v>340</v>
      </c>
      <c r="H157" s="22">
        <f>Q157+10</f>
        <v>295</v>
      </c>
      <c r="I157" s="22">
        <f>Q157+5</f>
        <v>290</v>
      </c>
      <c r="J157" s="23">
        <f>R157+0.4</f>
        <v>11.5</v>
      </c>
      <c r="K157" s="24">
        <f>Q157+20</f>
        <v>305</v>
      </c>
      <c r="L157" s="24">
        <f>R157+0.8</f>
        <v>11.9</v>
      </c>
      <c r="M157" s="25">
        <f>Q157+5</f>
        <v>290</v>
      </c>
      <c r="N157" s="114">
        <v>-10</v>
      </c>
      <c r="O157" s="170"/>
      <c r="P157" s="171"/>
      <c r="Q157" s="68">
        <f>O157+'[1]50'!P152</f>
        <v>285</v>
      </c>
      <c r="R157" s="68">
        <v>11.1</v>
      </c>
      <c r="S157" s="26">
        <f>Q157+5</f>
        <v>290</v>
      </c>
      <c r="T157" s="26">
        <f>Q157+10</f>
        <v>295</v>
      </c>
      <c r="U157" s="27">
        <f>Q157/1.5</f>
        <v>190</v>
      </c>
      <c r="V157" s="28" t="s">
        <v>21</v>
      </c>
      <c r="W157" s="29">
        <v>375</v>
      </c>
      <c r="X157">
        <f>U157*2</f>
        <v>380</v>
      </c>
      <c r="Y157" s="23">
        <f t="shared" si="41"/>
        <v>11.3</v>
      </c>
    </row>
    <row r="158" spans="1:25" s="169" customFormat="1" ht="12.75">
      <c r="A158" s="168" t="s">
        <v>193</v>
      </c>
      <c r="B158" s="168" t="s">
        <v>194</v>
      </c>
      <c r="C158" s="240" t="s">
        <v>279</v>
      </c>
      <c r="D158" s="262"/>
      <c r="E158" s="84">
        <f>O158+'[1]50'!E153</f>
        <v>316</v>
      </c>
      <c r="F158" s="84">
        <f>O158+'[1]50'!F153</f>
        <v>281</v>
      </c>
      <c r="G158" s="84">
        <f>E158+25</f>
        <v>341</v>
      </c>
      <c r="H158" s="85">
        <v>290</v>
      </c>
      <c r="I158" s="85">
        <f>Q158+5</f>
        <v>290</v>
      </c>
      <c r="J158" s="86">
        <v>11.3</v>
      </c>
      <c r="K158" s="87">
        <f>Q158+20</f>
        <v>305</v>
      </c>
      <c r="L158" s="87">
        <v>11.3</v>
      </c>
      <c r="M158" s="78">
        <f>Q158+5</f>
        <v>290</v>
      </c>
      <c r="N158" s="120">
        <v>-10</v>
      </c>
      <c r="O158" s="176"/>
      <c r="P158" s="177"/>
      <c r="Q158" s="140">
        <f>O158+'[1]50'!P153</f>
        <v>285</v>
      </c>
      <c r="R158" s="140">
        <v>11.3</v>
      </c>
      <c r="S158" s="88">
        <f>Q158+5</f>
        <v>290</v>
      </c>
      <c r="T158" s="88">
        <f>Q158+10</f>
        <v>295</v>
      </c>
      <c r="U158" s="89">
        <f>Q158/1.5</f>
        <v>190</v>
      </c>
      <c r="V158" s="90" t="s">
        <v>21</v>
      </c>
      <c r="W158" s="91">
        <v>375</v>
      </c>
      <c r="X158" s="169">
        <f>U158*2</f>
        <v>380</v>
      </c>
      <c r="Y158" s="86">
        <v>11.3</v>
      </c>
    </row>
    <row r="159" spans="1:25" ht="12.75">
      <c r="A159" s="83" t="s">
        <v>194</v>
      </c>
      <c r="B159" s="71" t="s">
        <v>193</v>
      </c>
      <c r="C159" s="216" t="s">
        <v>154</v>
      </c>
      <c r="D159" s="217"/>
      <c r="E159" s="21">
        <f>O159+'[1]50'!E153</f>
        <v>326</v>
      </c>
      <c r="F159" s="21">
        <f>O159+'[1]50'!F153</f>
        <v>291</v>
      </c>
      <c r="G159" s="21">
        <f>E159+25</f>
        <v>351</v>
      </c>
      <c r="H159" s="22">
        <f>Q159+0</f>
        <v>295</v>
      </c>
      <c r="I159" s="22">
        <f>Q159-5</f>
        <v>290</v>
      </c>
      <c r="J159" s="23">
        <f>R159</f>
        <v>11.6</v>
      </c>
      <c r="K159" s="24">
        <f>Q159+0</f>
        <v>295</v>
      </c>
      <c r="L159" s="24">
        <f>R159</f>
        <v>11.6</v>
      </c>
      <c r="M159" s="79"/>
      <c r="N159" s="115"/>
      <c r="O159" s="170">
        <v>10</v>
      </c>
      <c r="P159" s="171"/>
      <c r="Q159" s="68">
        <f>O159+'[1]50'!P153</f>
        <v>295</v>
      </c>
      <c r="R159" s="68">
        <v>11.6</v>
      </c>
      <c r="S159" s="26">
        <f>Q159+5</f>
        <v>300</v>
      </c>
      <c r="T159" s="26">
        <f>Q159+10</f>
        <v>305</v>
      </c>
      <c r="U159" s="27">
        <f>Q159+0</f>
        <v>295</v>
      </c>
      <c r="V159" s="28" t="s">
        <v>21</v>
      </c>
      <c r="W159" s="29">
        <v>435</v>
      </c>
      <c r="X159">
        <f>Q159*1.5</f>
        <v>442.5</v>
      </c>
      <c r="Y159" s="23">
        <f t="shared" si="41"/>
        <v>11.4</v>
      </c>
    </row>
    <row r="160" spans="1:25" ht="12.75">
      <c r="A160" s="83" t="s">
        <v>194</v>
      </c>
      <c r="B160" s="71" t="s">
        <v>193</v>
      </c>
      <c r="C160" s="216" t="s">
        <v>157</v>
      </c>
      <c r="D160" s="217"/>
      <c r="E160" s="21">
        <f>O160+'[1]50'!E156</f>
        <v>347</v>
      </c>
      <c r="F160" s="21">
        <f>O160+'[1]50'!F156</f>
        <v>312</v>
      </c>
      <c r="G160" s="21">
        <f>E160+25</f>
        <v>372</v>
      </c>
      <c r="H160" s="22">
        <f>Q160+0</f>
        <v>315</v>
      </c>
      <c r="I160" s="22">
        <f>Q160-5</f>
        <v>310</v>
      </c>
      <c r="J160" s="23">
        <f>R160</f>
        <v>11.8</v>
      </c>
      <c r="K160" s="24">
        <f>Q160+0</f>
        <v>315</v>
      </c>
      <c r="L160" s="24">
        <f>R160</f>
        <v>11.8</v>
      </c>
      <c r="M160" s="79"/>
      <c r="N160" s="115"/>
      <c r="O160" s="170">
        <v>20</v>
      </c>
      <c r="P160" s="171"/>
      <c r="Q160" s="68">
        <f>O160+'[1]50'!P156</f>
        <v>315</v>
      </c>
      <c r="R160" s="68">
        <v>11.8</v>
      </c>
      <c r="S160" s="26">
        <f>Q160+5</f>
        <v>320</v>
      </c>
      <c r="T160" s="26">
        <f>Q160+10</f>
        <v>325</v>
      </c>
      <c r="U160" s="27">
        <f>Q160+0</f>
        <v>315</v>
      </c>
      <c r="V160" s="28" t="s">
        <v>21</v>
      </c>
      <c r="W160" s="29">
        <v>465</v>
      </c>
      <c r="X160">
        <f>Q160*1.5</f>
        <v>472.5</v>
      </c>
      <c r="Y160" s="23">
        <f t="shared" si="41"/>
        <v>11.600000000000001</v>
      </c>
    </row>
    <row r="161" spans="1:25" ht="12.75">
      <c r="A161" s="71" t="s">
        <v>193</v>
      </c>
      <c r="B161" s="71" t="s">
        <v>194</v>
      </c>
      <c r="C161" s="216" t="s">
        <v>159</v>
      </c>
      <c r="D161" s="217"/>
      <c r="E161" s="21">
        <f>O161+'[1]50'!E158</f>
        <v>157</v>
      </c>
      <c r="F161" s="21">
        <f>O161+'[1]50'!F158</f>
        <v>111</v>
      </c>
      <c r="G161" s="21">
        <f>E161+25</f>
        <v>182</v>
      </c>
      <c r="H161" s="22">
        <f>Q161+10</f>
        <v>145</v>
      </c>
      <c r="I161" s="22">
        <f>Q161+5</f>
        <v>140</v>
      </c>
      <c r="J161" s="23">
        <v>5.8</v>
      </c>
      <c r="K161" s="24">
        <f>Q161+20</f>
        <v>155</v>
      </c>
      <c r="L161" s="24">
        <v>6.2</v>
      </c>
      <c r="M161" s="25">
        <f>Q161+5</f>
        <v>140</v>
      </c>
      <c r="N161" s="114">
        <v>-10</v>
      </c>
      <c r="O161" s="170"/>
      <c r="P161" s="171"/>
      <c r="Q161" s="68">
        <f>O161+'[1]50'!P158</f>
        <v>135</v>
      </c>
      <c r="R161" s="68">
        <v>5.4</v>
      </c>
      <c r="S161" s="26">
        <f>Q161+5</f>
        <v>140</v>
      </c>
      <c r="T161" s="26">
        <f>Q161+10</f>
        <v>145</v>
      </c>
      <c r="U161" s="27">
        <f>Q161/1.5</f>
        <v>90</v>
      </c>
      <c r="V161" s="28" t="s">
        <v>21</v>
      </c>
      <c r="W161" s="29">
        <v>175</v>
      </c>
      <c r="X161">
        <f>U161*2</f>
        <v>180</v>
      </c>
      <c r="Y161" s="23">
        <f t="shared" si="41"/>
        <v>5.6</v>
      </c>
    </row>
    <row r="162" spans="1:25" ht="12.75">
      <c r="A162" s="83" t="str">
        <f>+A163</f>
        <v>+</v>
      </c>
      <c r="B162" s="71" t="s">
        <v>193</v>
      </c>
      <c r="C162" s="216" t="s">
        <v>257</v>
      </c>
      <c r="D162" s="218"/>
      <c r="E162" s="21">
        <v>259</v>
      </c>
      <c r="F162" s="21">
        <v>227</v>
      </c>
      <c r="G162" s="21">
        <f>E162+25</f>
        <v>284</v>
      </c>
      <c r="H162" s="22">
        <f>Q162+0</f>
        <v>220</v>
      </c>
      <c r="I162" s="22">
        <f>Q162-5</f>
        <v>215</v>
      </c>
      <c r="J162" s="23">
        <f>R162</f>
        <v>8.8</v>
      </c>
      <c r="K162" s="24">
        <f>Q162+0</f>
        <v>220</v>
      </c>
      <c r="L162" s="24">
        <f>R162</f>
        <v>8.8</v>
      </c>
      <c r="M162" s="79"/>
      <c r="N162" s="115"/>
      <c r="O162" s="170">
        <v>20</v>
      </c>
      <c r="P162" s="171"/>
      <c r="Q162" s="68">
        <v>220</v>
      </c>
      <c r="R162" s="68">
        <v>8.8</v>
      </c>
      <c r="S162" s="26">
        <f>Q162+5</f>
        <v>225</v>
      </c>
      <c r="T162" s="26">
        <f>Q162+10</f>
        <v>230</v>
      </c>
      <c r="U162" s="27">
        <f>Q162+0</f>
        <v>220</v>
      </c>
      <c r="V162" s="28" t="s">
        <v>21</v>
      </c>
      <c r="W162" s="29">
        <v>325</v>
      </c>
      <c r="X162">
        <f>Q162*1.5</f>
        <v>330</v>
      </c>
      <c r="Y162" s="23">
        <f t="shared" si="41"/>
        <v>8.600000000000001</v>
      </c>
    </row>
    <row r="163" spans="1:25" ht="12.75">
      <c r="A163" s="83" t="s">
        <v>194</v>
      </c>
      <c r="B163" s="71" t="s">
        <v>193</v>
      </c>
      <c r="C163" s="216" t="s">
        <v>258</v>
      </c>
      <c r="D163" s="218"/>
      <c r="E163" s="21">
        <v>259</v>
      </c>
      <c r="F163" s="21">
        <v>227</v>
      </c>
      <c r="G163" s="21">
        <f>E163+25</f>
        <v>284</v>
      </c>
      <c r="H163" s="22">
        <f>Q163</f>
        <v>220</v>
      </c>
      <c r="I163" s="22">
        <f>Q163-5</f>
        <v>215</v>
      </c>
      <c r="J163" s="23">
        <f>R163</f>
        <v>8.8</v>
      </c>
      <c r="K163" s="24">
        <f>Q163+0</f>
        <v>220</v>
      </c>
      <c r="L163" s="24">
        <f>R163</f>
        <v>8.8</v>
      </c>
      <c r="M163" s="79"/>
      <c r="N163" s="115"/>
      <c r="O163" s="170">
        <v>-10</v>
      </c>
      <c r="P163" s="178"/>
      <c r="Q163" s="68">
        <v>220</v>
      </c>
      <c r="R163" s="68">
        <v>8.8</v>
      </c>
      <c r="S163" s="26">
        <f>Q163+5</f>
        <v>225</v>
      </c>
      <c r="T163" s="26">
        <f>Q163+10</f>
        <v>230</v>
      </c>
      <c r="U163" s="27">
        <f>Q163+0</f>
        <v>220</v>
      </c>
      <c r="V163" s="28" t="s">
        <v>21</v>
      </c>
      <c r="W163" s="29">
        <v>325</v>
      </c>
      <c r="X163">
        <f>Q163*1.5</f>
        <v>330</v>
      </c>
      <c r="Y163" s="23">
        <f t="shared" si="41"/>
        <v>8.600000000000001</v>
      </c>
    </row>
    <row r="164" spans="1:25" s="169" customFormat="1" ht="12.75">
      <c r="A164" s="208" t="s">
        <v>194</v>
      </c>
      <c r="B164" s="168" t="s">
        <v>193</v>
      </c>
      <c r="C164" s="240" t="s">
        <v>259</v>
      </c>
      <c r="D164" s="215"/>
      <c r="E164" s="84">
        <v>259</v>
      </c>
      <c r="F164" s="84">
        <v>227</v>
      </c>
      <c r="G164" s="84">
        <f>E164+25</f>
        <v>284</v>
      </c>
      <c r="H164" s="85">
        <f>Q164</f>
        <v>215</v>
      </c>
      <c r="I164" s="85">
        <v>215</v>
      </c>
      <c r="J164" s="86">
        <f>R164</f>
        <v>8.6</v>
      </c>
      <c r="K164" s="87">
        <f>Q164+0</f>
        <v>215</v>
      </c>
      <c r="L164" s="87">
        <f>R164</f>
        <v>8.6</v>
      </c>
      <c r="M164" s="92"/>
      <c r="N164" s="122"/>
      <c r="O164" s="176">
        <v>-10</v>
      </c>
      <c r="P164" s="210"/>
      <c r="Q164" s="140">
        <v>215</v>
      </c>
      <c r="R164" s="140">
        <v>8.6</v>
      </c>
      <c r="S164" s="88">
        <v>215</v>
      </c>
      <c r="T164" s="88">
        <v>215</v>
      </c>
      <c r="U164" s="89">
        <f>Q164+0</f>
        <v>215</v>
      </c>
      <c r="V164" s="90" t="s">
        <v>21</v>
      </c>
      <c r="W164" s="91">
        <v>325</v>
      </c>
      <c r="X164" s="169">
        <f>Q164*1.5</f>
        <v>322.5</v>
      </c>
      <c r="Y164" s="86">
        <v>8.6</v>
      </c>
    </row>
    <row r="165" spans="1:25" ht="12.75">
      <c r="A165" s="83" t="s">
        <v>194</v>
      </c>
      <c r="B165" s="71" t="s">
        <v>193</v>
      </c>
      <c r="C165" s="216" t="s">
        <v>280</v>
      </c>
      <c r="D165" s="218"/>
      <c r="E165" s="21">
        <v>260</v>
      </c>
      <c r="F165" s="21">
        <v>295</v>
      </c>
      <c r="G165" s="21">
        <f>E165+25</f>
        <v>285</v>
      </c>
      <c r="H165" s="22">
        <f>Q165</f>
        <v>255</v>
      </c>
      <c r="I165" s="22">
        <f>Q165-5</f>
        <v>250</v>
      </c>
      <c r="J165" s="23">
        <f>R165</f>
        <v>10.8</v>
      </c>
      <c r="K165" s="24">
        <f>Q165+0</f>
        <v>255</v>
      </c>
      <c r="L165" s="24">
        <f>R165</f>
        <v>10.8</v>
      </c>
      <c r="M165" s="79"/>
      <c r="N165" s="115"/>
      <c r="O165" s="170">
        <v>-10</v>
      </c>
      <c r="P165" s="178"/>
      <c r="Q165" s="68">
        <v>255</v>
      </c>
      <c r="R165" s="68">
        <v>10.8</v>
      </c>
      <c r="S165" s="26">
        <f>Q165+5</f>
        <v>260</v>
      </c>
      <c r="T165" s="26">
        <f>Q165+10</f>
        <v>265</v>
      </c>
      <c r="U165" s="27">
        <f>Q165+0</f>
        <v>255</v>
      </c>
      <c r="V165" s="28" t="s">
        <v>21</v>
      </c>
      <c r="W165" s="29">
        <v>375</v>
      </c>
      <c r="X165">
        <f>Q165*1.5</f>
        <v>382.5</v>
      </c>
      <c r="Y165" s="23">
        <f t="shared" si="41"/>
        <v>10.600000000000001</v>
      </c>
    </row>
    <row r="166" spans="1:25" ht="12.75">
      <c r="A166" s="305"/>
      <c r="B166" s="306"/>
      <c r="C166" s="247" t="s">
        <v>160</v>
      </c>
      <c r="D166" s="217"/>
      <c r="E166" s="29"/>
      <c r="F166" s="29"/>
      <c r="G166" s="29"/>
      <c r="H166" s="29"/>
      <c r="I166" s="29"/>
      <c r="J166" s="29"/>
      <c r="K166" s="29"/>
      <c r="L166" s="29"/>
      <c r="M166" s="29"/>
      <c r="N166" s="130"/>
      <c r="O166" s="200"/>
      <c r="P166" s="201"/>
      <c r="Q166" s="149"/>
      <c r="R166" s="149"/>
      <c r="S166" s="29"/>
      <c r="T166" s="29"/>
      <c r="U166" s="60"/>
      <c r="V166" s="61"/>
      <c r="W166" s="29"/>
      <c r="X166" s="202"/>
      <c r="Y166" s="29"/>
    </row>
    <row r="167" spans="1:25" ht="12.75">
      <c r="A167" s="167" t="s">
        <v>193</v>
      </c>
      <c r="B167" s="71" t="s">
        <v>194</v>
      </c>
      <c r="C167" s="243" t="s">
        <v>161</v>
      </c>
      <c r="D167" s="217"/>
      <c r="E167" s="21">
        <f>O167+'[1]50'!E160</f>
        <v>347</v>
      </c>
      <c r="F167" s="21">
        <f>O167+'[1]50'!F160</f>
        <v>257</v>
      </c>
      <c r="G167" s="21">
        <f>E167+25</f>
        <v>372</v>
      </c>
      <c r="H167" s="22">
        <f>Q167+10</f>
        <v>325</v>
      </c>
      <c r="I167" s="22">
        <f>Q167+5</f>
        <v>320</v>
      </c>
      <c r="J167" s="23">
        <v>13</v>
      </c>
      <c r="K167" s="24">
        <f>Q167+20</f>
        <v>335</v>
      </c>
      <c r="L167" s="24">
        <v>13.4</v>
      </c>
      <c r="M167" s="79"/>
      <c r="N167" s="115"/>
      <c r="O167" s="170"/>
      <c r="P167" s="171"/>
      <c r="Q167" s="68">
        <f>O167+'[1]50'!P160</f>
        <v>315</v>
      </c>
      <c r="R167" s="68">
        <v>12.6</v>
      </c>
      <c r="S167" s="26">
        <f>Q167+5</f>
        <v>320</v>
      </c>
      <c r="T167" s="26">
        <f>Q167+10</f>
        <v>325</v>
      </c>
      <c r="U167" s="27">
        <f>Q167/1.5</f>
        <v>210</v>
      </c>
      <c r="V167" s="28" t="s">
        <v>21</v>
      </c>
      <c r="W167" s="29">
        <v>415</v>
      </c>
      <c r="X167">
        <f>Q167/1.5*2</f>
        <v>420</v>
      </c>
      <c r="Y167" s="23">
        <f t="shared" si="41"/>
        <v>12.8</v>
      </c>
    </row>
    <row r="168" spans="1:25" ht="12.75">
      <c r="A168" s="71" t="s">
        <v>193</v>
      </c>
      <c r="B168" s="71" t="s">
        <v>194</v>
      </c>
      <c r="C168" s="216" t="s">
        <v>162</v>
      </c>
      <c r="D168" s="217"/>
      <c r="E168" s="21">
        <f>O168+'[1]50'!E161</f>
        <v>159</v>
      </c>
      <c r="F168" s="21">
        <f>O168+'[1]50'!F161</f>
        <v>113</v>
      </c>
      <c r="G168" s="21">
        <f>E168+25</f>
        <v>184</v>
      </c>
      <c r="H168" s="22">
        <f>Q168+10</f>
        <v>145</v>
      </c>
      <c r="I168" s="22">
        <f>Q168+5</f>
        <v>140</v>
      </c>
      <c r="J168" s="23">
        <v>5.8</v>
      </c>
      <c r="K168" s="24">
        <f>Q168+20</f>
        <v>155</v>
      </c>
      <c r="L168" s="24">
        <v>6.2</v>
      </c>
      <c r="M168" s="25">
        <f>Q168+5</f>
        <v>140</v>
      </c>
      <c r="N168" s="114">
        <v>-10</v>
      </c>
      <c r="O168" s="170"/>
      <c r="P168" s="171"/>
      <c r="Q168" s="68">
        <f>O168+'[1]50'!P161</f>
        <v>135</v>
      </c>
      <c r="R168" s="68">
        <v>5.4</v>
      </c>
      <c r="S168" s="26">
        <f>Q168+5</f>
        <v>140</v>
      </c>
      <c r="T168" s="26">
        <f>Q168+10</f>
        <v>145</v>
      </c>
      <c r="U168" s="27">
        <f>Q168/1.5</f>
        <v>90</v>
      </c>
      <c r="V168" s="28" t="s">
        <v>21</v>
      </c>
      <c r="W168" s="29">
        <v>175</v>
      </c>
      <c r="X168">
        <f>U168*2</f>
        <v>180</v>
      </c>
      <c r="Y168" s="23">
        <f t="shared" si="41"/>
        <v>5.6</v>
      </c>
    </row>
    <row r="169" spans="1:25" ht="12.75">
      <c r="A169" s="71" t="s">
        <v>193</v>
      </c>
      <c r="B169" s="71" t="s">
        <v>194</v>
      </c>
      <c r="C169" s="240" t="s">
        <v>163</v>
      </c>
      <c r="D169" s="217"/>
      <c r="E169" s="95">
        <f>O169+'[1]50'!E162</f>
        <v>299</v>
      </c>
      <c r="F169" s="95">
        <f>O169+'[1]50'!F162</f>
        <v>248</v>
      </c>
      <c r="G169" s="95">
        <f>E169+20</f>
        <v>319</v>
      </c>
      <c r="H169" s="96">
        <f>Q169+0</f>
        <v>245</v>
      </c>
      <c r="I169" s="96">
        <f>Q169+0</f>
        <v>245</v>
      </c>
      <c r="J169" s="97">
        <v>9.8</v>
      </c>
      <c r="K169" s="98">
        <f>Q169+0</f>
        <v>245</v>
      </c>
      <c r="L169" s="98">
        <v>9.8</v>
      </c>
      <c r="M169" s="105">
        <f>Q169+10</f>
        <v>255</v>
      </c>
      <c r="N169" s="131">
        <v>-10</v>
      </c>
      <c r="O169" s="174"/>
      <c r="P169" s="171"/>
      <c r="Q169" s="148">
        <f>O169+'[1]50'!P162</f>
        <v>245</v>
      </c>
      <c r="R169" s="148">
        <v>9.8</v>
      </c>
      <c r="S169" s="100">
        <f>Q169+0</f>
        <v>245</v>
      </c>
      <c r="T169" s="100">
        <f>Q169+0</f>
        <v>245</v>
      </c>
      <c r="U169" s="101">
        <f>Q169+0</f>
        <v>245</v>
      </c>
      <c r="V169" s="102" t="s">
        <v>21</v>
      </c>
      <c r="W169" s="103">
        <v>265</v>
      </c>
      <c r="X169">
        <f>Q169+25</f>
        <v>270</v>
      </c>
      <c r="Y169" s="86">
        <v>9.8</v>
      </c>
    </row>
    <row r="170" spans="1:25" ht="12.75">
      <c r="A170" s="307"/>
      <c r="B170" s="308"/>
      <c r="C170" s="248" t="s">
        <v>164</v>
      </c>
      <c r="D170" s="309"/>
      <c r="E170" s="62"/>
      <c r="F170" s="62"/>
      <c r="G170" s="62"/>
      <c r="H170" s="62"/>
      <c r="I170" s="62"/>
      <c r="J170" s="62"/>
      <c r="K170" s="62"/>
      <c r="L170" s="62"/>
      <c r="M170" s="62"/>
      <c r="N170" s="132"/>
      <c r="O170" s="203"/>
      <c r="P170" s="204"/>
      <c r="Q170" s="150"/>
      <c r="R170" s="150"/>
      <c r="S170" s="62"/>
      <c r="T170" s="62"/>
      <c r="U170" s="63"/>
      <c r="V170" s="64"/>
      <c r="W170" s="62"/>
      <c r="X170" s="205">
        <f>U170*2</f>
        <v>0</v>
      </c>
      <c r="Y170" s="62"/>
    </row>
    <row r="171" spans="1:25" ht="12.75">
      <c r="A171" s="83" t="s">
        <v>194</v>
      </c>
      <c r="B171" s="71" t="s">
        <v>193</v>
      </c>
      <c r="C171" s="240" t="s">
        <v>165</v>
      </c>
      <c r="D171" s="217"/>
      <c r="E171" s="95">
        <f>O171+'[1]50'!E164</f>
        <v>95</v>
      </c>
      <c r="F171" s="95">
        <f>O171+'[1]50'!F164</f>
        <v>89</v>
      </c>
      <c r="G171" s="95">
        <f>E171+20</f>
        <v>115</v>
      </c>
      <c r="H171" s="96">
        <f>Q171+0</f>
        <v>95</v>
      </c>
      <c r="I171" s="96">
        <f>Q171+0</f>
        <v>95</v>
      </c>
      <c r="J171" s="97">
        <v>3.7</v>
      </c>
      <c r="K171" s="98">
        <f>Q171+0</f>
        <v>95</v>
      </c>
      <c r="L171" s="98">
        <v>3.7</v>
      </c>
      <c r="M171" s="99"/>
      <c r="N171" s="129"/>
      <c r="O171" s="174"/>
      <c r="P171" s="171"/>
      <c r="Q171" s="148">
        <f>O171+'[1]50'!P164</f>
        <v>95</v>
      </c>
      <c r="R171" s="148">
        <v>3.7</v>
      </c>
      <c r="S171" s="100">
        <f>Q171+0</f>
        <v>95</v>
      </c>
      <c r="T171" s="100">
        <f>Q171+0</f>
        <v>95</v>
      </c>
      <c r="U171" s="101">
        <f>Q171+0</f>
        <v>95</v>
      </c>
      <c r="V171" s="102" t="s">
        <v>21</v>
      </c>
      <c r="W171" s="103">
        <v>115</v>
      </c>
      <c r="X171">
        <f>Q171+25</f>
        <v>120</v>
      </c>
      <c r="Y171" s="86">
        <v>3.7</v>
      </c>
    </row>
    <row r="172" spans="1:25" ht="12.75">
      <c r="A172" s="71"/>
      <c r="B172" s="71"/>
      <c r="C172" s="249" t="s">
        <v>166</v>
      </c>
      <c r="D172" s="217"/>
      <c r="E172" s="43"/>
      <c r="F172" s="65"/>
      <c r="G172" s="43"/>
      <c r="H172" s="43"/>
      <c r="I172" s="43"/>
      <c r="J172" s="43"/>
      <c r="K172" s="43"/>
      <c r="L172" s="43"/>
      <c r="M172" s="43"/>
      <c r="N172" s="121"/>
      <c r="O172" s="185"/>
      <c r="P172" s="186"/>
      <c r="Q172" s="141"/>
      <c r="R172" s="141"/>
      <c r="S172" s="43"/>
      <c r="T172" s="43"/>
      <c r="U172" s="44"/>
      <c r="V172" s="45"/>
      <c r="W172" s="43"/>
      <c r="X172" s="187">
        <f aca="true" t="shared" si="42" ref="X172:X177">U172*2</f>
        <v>0</v>
      </c>
      <c r="Y172" s="43"/>
    </row>
    <row r="173" spans="1:25" ht="12.75">
      <c r="A173" s="71" t="s">
        <v>193</v>
      </c>
      <c r="B173" s="71" t="s">
        <v>194</v>
      </c>
      <c r="C173" s="240" t="s">
        <v>167</v>
      </c>
      <c r="D173" s="263"/>
      <c r="E173" s="84">
        <v>89</v>
      </c>
      <c r="F173" s="84">
        <f>E173+0</f>
        <v>89</v>
      </c>
      <c r="G173" s="84">
        <f>E173+20</f>
        <v>109</v>
      </c>
      <c r="H173" s="85">
        <f>Q173+0</f>
        <v>75</v>
      </c>
      <c r="I173" s="85">
        <f>Q173+0</f>
        <v>75</v>
      </c>
      <c r="J173" s="86">
        <v>3</v>
      </c>
      <c r="K173" s="87">
        <f>Q173+0</f>
        <v>75</v>
      </c>
      <c r="L173" s="87">
        <v>3</v>
      </c>
      <c r="M173" s="78">
        <f>Q173+10</f>
        <v>85</v>
      </c>
      <c r="N173" s="120">
        <v>-10</v>
      </c>
      <c r="O173" s="176"/>
      <c r="P173" s="177"/>
      <c r="Q173" s="140">
        <v>75</v>
      </c>
      <c r="R173" s="140">
        <v>3</v>
      </c>
      <c r="S173" s="88">
        <f>Q173+0</f>
        <v>75</v>
      </c>
      <c r="T173" s="88">
        <f>Q173+0</f>
        <v>75</v>
      </c>
      <c r="U173" s="89">
        <f>Q173+0</f>
        <v>75</v>
      </c>
      <c r="V173" s="28" t="s">
        <v>21</v>
      </c>
      <c r="W173" s="91">
        <v>95</v>
      </c>
      <c r="X173" s="169">
        <f>Q173+25</f>
        <v>100</v>
      </c>
      <c r="Y173" s="86">
        <v>3</v>
      </c>
    </row>
    <row r="174" spans="1:28" ht="12.75">
      <c r="A174" s="71" t="s">
        <v>193</v>
      </c>
      <c r="B174" s="71" t="s">
        <v>194</v>
      </c>
      <c r="C174" s="240" t="s">
        <v>168</v>
      </c>
      <c r="D174" s="263"/>
      <c r="E174" s="84">
        <f>O174+'[1]50'!E167</f>
        <v>119</v>
      </c>
      <c r="F174" s="84">
        <f>O174+'[1]50'!F167</f>
        <v>95</v>
      </c>
      <c r="G174" s="84">
        <f>E174+25</f>
        <v>144</v>
      </c>
      <c r="H174" s="85">
        <v>99</v>
      </c>
      <c r="I174" s="85">
        <v>99</v>
      </c>
      <c r="J174" s="86">
        <v>4</v>
      </c>
      <c r="K174" s="87">
        <v>99</v>
      </c>
      <c r="L174" s="87">
        <v>4</v>
      </c>
      <c r="M174" s="78">
        <f>Q174+5</f>
        <v>104</v>
      </c>
      <c r="N174" s="120">
        <v>-10</v>
      </c>
      <c r="O174" s="176"/>
      <c r="P174" s="177"/>
      <c r="Q174" s="140">
        <v>99</v>
      </c>
      <c r="R174" s="140">
        <v>4</v>
      </c>
      <c r="S174" s="88">
        <f>Q174+5</f>
        <v>104</v>
      </c>
      <c r="T174" s="88">
        <f>Q174+10</f>
        <v>109</v>
      </c>
      <c r="U174" s="89">
        <f>Q174/1.5</f>
        <v>66</v>
      </c>
      <c r="V174" s="90" t="s">
        <v>21</v>
      </c>
      <c r="W174" s="91">
        <v>125</v>
      </c>
      <c r="X174" s="169">
        <f t="shared" si="42"/>
        <v>132</v>
      </c>
      <c r="Y174" s="86">
        <v>4</v>
      </c>
      <c r="Z174" s="169"/>
      <c r="AA174" s="169"/>
      <c r="AB174" s="169"/>
    </row>
    <row r="175" spans="1:25" ht="12.75">
      <c r="A175" s="71" t="s">
        <v>193</v>
      </c>
      <c r="B175" s="71" t="s">
        <v>194</v>
      </c>
      <c r="C175" s="240" t="s">
        <v>169</v>
      </c>
      <c r="D175" s="263"/>
      <c r="E175" s="84">
        <v>89</v>
      </c>
      <c r="F175" s="84">
        <f>E175+0</f>
        <v>89</v>
      </c>
      <c r="G175" s="84">
        <f>E175+20</f>
        <v>109</v>
      </c>
      <c r="H175" s="85">
        <f>Q175+0</f>
        <v>75</v>
      </c>
      <c r="I175" s="85">
        <f>Q175+0</f>
        <v>75</v>
      </c>
      <c r="J175" s="86">
        <v>3</v>
      </c>
      <c r="K175" s="87">
        <f>Q175+0</f>
        <v>75</v>
      </c>
      <c r="L175" s="87">
        <v>3</v>
      </c>
      <c r="M175" s="78">
        <f>Q175+10</f>
        <v>85</v>
      </c>
      <c r="N175" s="120">
        <v>-10</v>
      </c>
      <c r="O175" s="176"/>
      <c r="P175" s="177"/>
      <c r="Q175" s="140">
        <v>75</v>
      </c>
      <c r="R175" s="140">
        <v>3</v>
      </c>
      <c r="S175" s="88">
        <f>Q175+0</f>
        <v>75</v>
      </c>
      <c r="T175" s="88">
        <f>Q175+0</f>
        <v>75</v>
      </c>
      <c r="U175" s="89">
        <f>Q175+0</f>
        <v>75</v>
      </c>
      <c r="V175" s="28" t="s">
        <v>21</v>
      </c>
      <c r="W175" s="91">
        <v>95</v>
      </c>
      <c r="X175" s="169">
        <f>Q175+25</f>
        <v>100</v>
      </c>
      <c r="Y175" s="86">
        <v>3</v>
      </c>
    </row>
    <row r="176" spans="1:25" ht="12.75">
      <c r="A176" s="71" t="s">
        <v>193</v>
      </c>
      <c r="B176" s="71" t="s">
        <v>194</v>
      </c>
      <c r="C176" s="240" t="s">
        <v>170</v>
      </c>
      <c r="D176" s="262"/>
      <c r="E176" s="84">
        <v>89</v>
      </c>
      <c r="F176" s="84">
        <f>E176+0</f>
        <v>89</v>
      </c>
      <c r="G176" s="84">
        <f>E176+20</f>
        <v>109</v>
      </c>
      <c r="H176" s="85">
        <f>Q176+0</f>
        <v>75</v>
      </c>
      <c r="I176" s="85">
        <f>Q176+0</f>
        <v>75</v>
      </c>
      <c r="J176" s="86">
        <v>3</v>
      </c>
      <c r="K176" s="87">
        <f>Q176+0</f>
        <v>75</v>
      </c>
      <c r="L176" s="87">
        <v>3</v>
      </c>
      <c r="M176" s="78">
        <f>Q176+10</f>
        <v>85</v>
      </c>
      <c r="N176" s="120">
        <v>-10</v>
      </c>
      <c r="O176" s="176"/>
      <c r="P176" s="177"/>
      <c r="Q176" s="140">
        <v>75</v>
      </c>
      <c r="R176" s="140">
        <v>3</v>
      </c>
      <c r="S176" s="88">
        <f>Q176+0</f>
        <v>75</v>
      </c>
      <c r="T176" s="88">
        <f>Q176+0</f>
        <v>75</v>
      </c>
      <c r="U176" s="89">
        <f>Q176+0</f>
        <v>75</v>
      </c>
      <c r="V176" s="28" t="s">
        <v>21</v>
      </c>
      <c r="W176" s="91">
        <v>95</v>
      </c>
      <c r="X176" s="169">
        <f>Q176+25</f>
        <v>100</v>
      </c>
      <c r="Y176" s="86">
        <v>3</v>
      </c>
    </row>
    <row r="177" spans="1:25" ht="12.75">
      <c r="A177" s="71" t="s">
        <v>193</v>
      </c>
      <c r="B177" s="71" t="s">
        <v>194</v>
      </c>
      <c r="C177" s="216" t="s">
        <v>171</v>
      </c>
      <c r="D177" s="217"/>
      <c r="E177" s="21">
        <f>O177+'[1]50'!E170</f>
        <v>191</v>
      </c>
      <c r="F177" s="21">
        <f>O177+'[1]50'!F170</f>
        <v>135</v>
      </c>
      <c r="G177" s="21">
        <f>E177+25</f>
        <v>216</v>
      </c>
      <c r="H177" s="22">
        <f>Q177+10</f>
        <v>175</v>
      </c>
      <c r="I177" s="22">
        <f>Q177+5</f>
        <v>170</v>
      </c>
      <c r="J177" s="23">
        <f>R177+0.4</f>
        <v>6.6000000000000005</v>
      </c>
      <c r="K177" s="24">
        <f>Q177+20</f>
        <v>185</v>
      </c>
      <c r="L177" s="24">
        <f>R177+0.8</f>
        <v>7</v>
      </c>
      <c r="M177" s="25">
        <f>Q177+5</f>
        <v>170</v>
      </c>
      <c r="N177" s="114">
        <v>-10</v>
      </c>
      <c r="O177" s="170"/>
      <c r="P177" s="171"/>
      <c r="Q177" s="68">
        <f>O177+'[1]50'!P170</f>
        <v>165</v>
      </c>
      <c r="R177" s="68">
        <v>6.2</v>
      </c>
      <c r="S177" s="26">
        <f>Q177+5</f>
        <v>170</v>
      </c>
      <c r="T177" s="26">
        <f>Q177+10</f>
        <v>175</v>
      </c>
      <c r="U177" s="27">
        <f>Q177/1.5</f>
        <v>110</v>
      </c>
      <c r="V177" s="28" t="s">
        <v>21</v>
      </c>
      <c r="W177" s="29">
        <v>215</v>
      </c>
      <c r="X177">
        <f t="shared" si="42"/>
        <v>220</v>
      </c>
      <c r="Y177" s="23">
        <f t="shared" si="41"/>
        <v>6.4</v>
      </c>
    </row>
    <row r="178" spans="1:25" ht="12.75">
      <c r="A178" s="310"/>
      <c r="B178" s="311"/>
      <c r="C178" s="254" t="s">
        <v>173</v>
      </c>
      <c r="D178" s="255"/>
      <c r="E178" s="23"/>
      <c r="F178" s="23"/>
      <c r="G178" s="23"/>
      <c r="H178" s="23"/>
      <c r="I178" s="23"/>
      <c r="J178" s="23"/>
      <c r="K178" s="23"/>
      <c r="L178" s="23"/>
      <c r="M178" s="23"/>
      <c r="N178" s="133"/>
      <c r="O178" s="321"/>
      <c r="P178" s="322"/>
      <c r="Q178" s="151"/>
      <c r="R178" s="151"/>
      <c r="S178" s="23"/>
      <c r="T178" s="23"/>
      <c r="U178" s="66"/>
      <c r="V178" s="67"/>
      <c r="W178" s="23"/>
      <c r="X178" s="323"/>
      <c r="Y178" s="23"/>
    </row>
    <row r="179" spans="1:25" ht="12.75">
      <c r="A179" s="83" t="s">
        <v>194</v>
      </c>
      <c r="B179" s="71" t="s">
        <v>193</v>
      </c>
      <c r="C179" s="216" t="s">
        <v>174</v>
      </c>
      <c r="D179" s="217"/>
      <c r="E179" s="21">
        <f>O179+'[1]50'!E173</f>
        <v>0</v>
      </c>
      <c r="F179" s="21">
        <f>O179+'[1]50'!F173</f>
        <v>0</v>
      </c>
      <c r="G179" s="21">
        <f>E179+25</f>
        <v>25</v>
      </c>
      <c r="H179" s="22">
        <f>Q179+0</f>
        <v>85</v>
      </c>
      <c r="I179" s="22">
        <f>Q179-5</f>
        <v>80</v>
      </c>
      <c r="J179" s="23">
        <v>3.4</v>
      </c>
      <c r="K179" s="24">
        <f>Q179+0</f>
        <v>85</v>
      </c>
      <c r="L179" s="24">
        <v>3.4</v>
      </c>
      <c r="M179" s="79"/>
      <c r="N179" s="115"/>
      <c r="O179" s="170"/>
      <c r="P179" s="171"/>
      <c r="Q179" s="68">
        <f>O179+'[1]50'!P173</f>
        <v>85</v>
      </c>
      <c r="R179" s="68">
        <v>3.4</v>
      </c>
      <c r="S179" s="26">
        <f>Q179+5</f>
        <v>90</v>
      </c>
      <c r="T179" s="26">
        <f>Q179+10</f>
        <v>95</v>
      </c>
      <c r="U179" s="27">
        <f>Q179+0</f>
        <v>85</v>
      </c>
      <c r="V179" s="28" t="s">
        <v>21</v>
      </c>
      <c r="W179" s="29">
        <v>125</v>
      </c>
      <c r="X179">
        <f>Q179*1.5</f>
        <v>127.5</v>
      </c>
      <c r="Y179" s="23">
        <f t="shared" si="41"/>
        <v>3.1999999999999997</v>
      </c>
    </row>
    <row r="180" spans="1:25" ht="12.75">
      <c r="A180" s="167"/>
      <c r="B180" s="71"/>
      <c r="C180" s="216" t="s">
        <v>236</v>
      </c>
      <c r="D180" s="218"/>
      <c r="E180" s="21">
        <v>159</v>
      </c>
      <c r="F180" s="21">
        <v>104</v>
      </c>
      <c r="G180" s="21">
        <f>E180+25</f>
        <v>184</v>
      </c>
      <c r="H180" s="22">
        <f>Q180+10</f>
        <v>135</v>
      </c>
      <c r="I180" s="22">
        <f>Q180+5</f>
        <v>130</v>
      </c>
      <c r="J180" s="23">
        <f>R180+0.4</f>
        <v>5.300000000000001</v>
      </c>
      <c r="K180" s="24">
        <f>Q180+20</f>
        <v>145</v>
      </c>
      <c r="L180" s="24">
        <f>R180+0.8</f>
        <v>5.7</v>
      </c>
      <c r="M180" s="25">
        <f>Q180+5</f>
        <v>130</v>
      </c>
      <c r="N180" s="114">
        <v>-10</v>
      </c>
      <c r="O180" s="170"/>
      <c r="P180" s="171"/>
      <c r="Q180" s="68">
        <v>125</v>
      </c>
      <c r="R180" s="68">
        <v>4.9</v>
      </c>
      <c r="S180" s="26">
        <f>Q180+5</f>
        <v>130</v>
      </c>
      <c r="T180" s="26">
        <f>Q180+10</f>
        <v>135</v>
      </c>
      <c r="U180" s="27">
        <f>Q180/1.5</f>
        <v>83.33333333333333</v>
      </c>
      <c r="V180" s="28" t="s">
        <v>21</v>
      </c>
      <c r="W180" s="29">
        <v>165</v>
      </c>
      <c r="X180">
        <f>U180*2</f>
        <v>166.66666666666666</v>
      </c>
      <c r="Y180" s="23">
        <f t="shared" si="41"/>
        <v>5.1000000000000005</v>
      </c>
    </row>
    <row r="181" spans="1:25" ht="12.75">
      <c r="A181" s="167"/>
      <c r="B181" s="71"/>
      <c r="C181" s="216" t="s">
        <v>237</v>
      </c>
      <c r="D181" s="218"/>
      <c r="E181" s="21">
        <v>159</v>
      </c>
      <c r="F181" s="21">
        <v>104</v>
      </c>
      <c r="G181" s="21">
        <f>E181+25</f>
        <v>184</v>
      </c>
      <c r="H181" s="22">
        <f>Q181+10</f>
        <v>135</v>
      </c>
      <c r="I181" s="22">
        <f>Q181+5</f>
        <v>130</v>
      </c>
      <c r="J181" s="23">
        <f>R181+0.4</f>
        <v>5.300000000000001</v>
      </c>
      <c r="K181" s="24">
        <f>Q181+20</f>
        <v>145</v>
      </c>
      <c r="L181" s="24">
        <f>R181+0.8</f>
        <v>5.7</v>
      </c>
      <c r="M181" s="25">
        <f>Q181+5</f>
        <v>130</v>
      </c>
      <c r="N181" s="114">
        <v>-10</v>
      </c>
      <c r="O181" s="170"/>
      <c r="P181" s="171"/>
      <c r="Q181" s="68">
        <v>125</v>
      </c>
      <c r="R181" s="68">
        <v>4.9</v>
      </c>
      <c r="S181" s="26">
        <f>Q181+5</f>
        <v>130</v>
      </c>
      <c r="T181" s="26">
        <f>Q181+10</f>
        <v>135</v>
      </c>
      <c r="U181" s="27">
        <f>Q181/1.5</f>
        <v>83.33333333333333</v>
      </c>
      <c r="V181" s="28" t="s">
        <v>21</v>
      </c>
      <c r="W181" s="29">
        <v>165</v>
      </c>
      <c r="X181">
        <f>U181*2</f>
        <v>166.66666666666666</v>
      </c>
      <c r="Y181" s="23">
        <f t="shared" si="41"/>
        <v>5.1000000000000005</v>
      </c>
    </row>
    <row r="182" spans="1:25" ht="12.75">
      <c r="A182" s="312"/>
      <c r="B182" s="313"/>
      <c r="C182" s="247" t="s">
        <v>175</v>
      </c>
      <c r="D182" s="314"/>
      <c r="E182" s="29"/>
      <c r="F182" s="29"/>
      <c r="G182" s="29"/>
      <c r="H182" s="29"/>
      <c r="I182" s="29"/>
      <c r="J182" s="29"/>
      <c r="K182" s="29"/>
      <c r="L182" s="29"/>
      <c r="M182" s="29"/>
      <c r="N182" s="130"/>
      <c r="O182" s="200"/>
      <c r="P182" s="201"/>
      <c r="Q182" s="149"/>
      <c r="R182" s="149"/>
      <c r="S182" s="29"/>
      <c r="T182" s="29"/>
      <c r="U182" s="60"/>
      <c r="V182" s="61"/>
      <c r="W182" s="29"/>
      <c r="X182" s="202"/>
      <c r="Y182" s="29"/>
    </row>
    <row r="183" spans="1:25" ht="12.75">
      <c r="A183" s="83" t="s">
        <v>194</v>
      </c>
      <c r="B183" s="71" t="s">
        <v>193</v>
      </c>
      <c r="C183" s="216" t="s">
        <v>180</v>
      </c>
      <c r="D183" s="217"/>
      <c r="E183" s="111">
        <f>O183+'[1]50'!E181</f>
        <v>7.5</v>
      </c>
      <c r="F183" s="21">
        <f>O183+'[1]50'!F181</f>
        <v>0</v>
      </c>
      <c r="G183" s="21"/>
      <c r="H183" s="106" t="s">
        <v>199</v>
      </c>
      <c r="I183" s="106">
        <f>Q183-1</f>
        <v>6.5</v>
      </c>
      <c r="J183" s="160" t="s">
        <v>199</v>
      </c>
      <c r="K183" s="110">
        <f>Q183+0</f>
        <v>7.5</v>
      </c>
      <c r="L183" s="110">
        <v>7.5</v>
      </c>
      <c r="M183" s="79"/>
      <c r="N183" s="115"/>
      <c r="O183" s="170"/>
      <c r="P183" s="171"/>
      <c r="Q183" s="68">
        <f>O183+'[1]50'!P181</f>
        <v>7.5</v>
      </c>
      <c r="R183" s="68">
        <v>7.5</v>
      </c>
      <c r="S183" s="26"/>
      <c r="T183" s="26"/>
      <c r="U183" s="27"/>
      <c r="V183" s="28"/>
      <c r="W183" s="29"/>
      <c r="X183">
        <f>Q183*1.5</f>
        <v>11.25</v>
      </c>
      <c r="Y183" s="106">
        <v>6.5</v>
      </c>
    </row>
    <row r="184" spans="1:25" ht="12.75">
      <c r="A184" s="83" t="s">
        <v>194</v>
      </c>
      <c r="B184" s="71" t="s">
        <v>193</v>
      </c>
      <c r="C184" s="216" t="s">
        <v>182</v>
      </c>
      <c r="D184" s="217"/>
      <c r="E184" s="111">
        <f>O184+'[1]50'!E183</f>
        <v>7.5</v>
      </c>
      <c r="F184" s="21">
        <f>O184+'[1]50'!F183</f>
        <v>0</v>
      </c>
      <c r="G184" s="21"/>
      <c r="H184" s="106" t="s">
        <v>199</v>
      </c>
      <c r="I184" s="106">
        <f>Q184-1</f>
        <v>6.5</v>
      </c>
      <c r="J184" s="160" t="s">
        <v>199</v>
      </c>
      <c r="K184" s="110">
        <f>Q184+0</f>
        <v>7.5</v>
      </c>
      <c r="L184" s="110">
        <v>7.5</v>
      </c>
      <c r="M184" s="79"/>
      <c r="N184" s="115"/>
      <c r="O184" s="170"/>
      <c r="P184" s="171"/>
      <c r="Q184" s="68">
        <f>O184+'[1]50'!P183</f>
        <v>7.5</v>
      </c>
      <c r="R184" s="68">
        <v>7.5</v>
      </c>
      <c r="S184" s="26"/>
      <c r="T184" s="26"/>
      <c r="U184" s="27"/>
      <c r="V184" s="28"/>
      <c r="W184" s="29"/>
      <c r="X184">
        <f>Q184*1.5</f>
        <v>11.25</v>
      </c>
      <c r="Y184" s="106">
        <v>6.5</v>
      </c>
    </row>
    <row r="185" spans="1:25" ht="12.75">
      <c r="A185" s="83" t="s">
        <v>194</v>
      </c>
      <c r="B185" s="71" t="s">
        <v>193</v>
      </c>
      <c r="C185" s="216" t="s">
        <v>183</v>
      </c>
      <c r="D185" s="217"/>
      <c r="E185" s="79">
        <f>O185+'[1]50'!E184</f>
        <v>0</v>
      </c>
      <c r="F185" s="21">
        <f>O185+'[1]50'!F184</f>
        <v>0</v>
      </c>
      <c r="G185" s="21"/>
      <c r="H185" s="106" t="s">
        <v>203</v>
      </c>
      <c r="I185" s="106">
        <f>Q185-1</f>
        <v>9</v>
      </c>
      <c r="J185" s="160" t="s">
        <v>203</v>
      </c>
      <c r="K185" s="110">
        <f>Q185+0</f>
        <v>10</v>
      </c>
      <c r="L185" s="110">
        <v>10</v>
      </c>
      <c r="M185" s="79"/>
      <c r="N185" s="115"/>
      <c r="O185" s="170"/>
      <c r="P185" s="171"/>
      <c r="Q185" s="68">
        <f>O185+'[1]50'!P184</f>
        <v>10</v>
      </c>
      <c r="R185" s="68">
        <v>10</v>
      </c>
      <c r="S185" s="26"/>
      <c r="T185" s="26"/>
      <c r="U185" s="27"/>
      <c r="V185" s="28"/>
      <c r="W185" s="29"/>
      <c r="X185">
        <f>Q185*1.5</f>
        <v>15</v>
      </c>
      <c r="Y185" s="106">
        <v>9</v>
      </c>
    </row>
    <row r="186" spans="1:25" ht="12.75">
      <c r="A186" s="83" t="s">
        <v>194</v>
      </c>
      <c r="B186" s="71" t="s">
        <v>193</v>
      </c>
      <c r="C186" s="216" t="s">
        <v>185</v>
      </c>
      <c r="D186" s="217"/>
      <c r="E186" s="79">
        <f>O186+'[1]50'!E186</f>
        <v>0</v>
      </c>
      <c r="F186" s="21">
        <f>O186+'[1]50'!F186</f>
        <v>0</v>
      </c>
      <c r="G186" s="21"/>
      <c r="H186" s="106" t="s">
        <v>199</v>
      </c>
      <c r="I186" s="106">
        <f>Q186-1</f>
        <v>6.5</v>
      </c>
      <c r="J186" s="160" t="s">
        <v>199</v>
      </c>
      <c r="K186" s="110">
        <f>Q186+0</f>
        <v>7.5</v>
      </c>
      <c r="L186" s="110">
        <v>7.5</v>
      </c>
      <c r="M186" s="79"/>
      <c r="N186" s="115"/>
      <c r="O186" s="170"/>
      <c r="P186" s="171"/>
      <c r="Q186" s="68">
        <f>O186+'[1]50'!P186</f>
        <v>7.5</v>
      </c>
      <c r="R186" s="68">
        <v>7.5</v>
      </c>
      <c r="S186" s="26"/>
      <c r="T186" s="26"/>
      <c r="U186" s="27"/>
      <c r="V186" s="28"/>
      <c r="W186" s="29"/>
      <c r="X186">
        <f>Q186*1.5</f>
        <v>11.25</v>
      </c>
      <c r="Y186" s="106">
        <v>6.5</v>
      </c>
    </row>
    <row r="187" spans="1:25" ht="12.75">
      <c r="A187" s="302"/>
      <c r="B187" s="303"/>
      <c r="C187" s="244" t="s">
        <v>186</v>
      </c>
      <c r="D187" s="304"/>
      <c r="E187" s="22"/>
      <c r="F187" s="22"/>
      <c r="G187" s="22"/>
      <c r="H187" s="22"/>
      <c r="I187" s="22"/>
      <c r="J187" s="22"/>
      <c r="K187" s="22"/>
      <c r="L187" s="22"/>
      <c r="M187" s="22"/>
      <c r="N187" s="127"/>
      <c r="O187" s="197"/>
      <c r="P187" s="198"/>
      <c r="Q187" s="146"/>
      <c r="R187" s="146"/>
      <c r="S187" s="22"/>
      <c r="T187" s="22"/>
      <c r="U187" s="55"/>
      <c r="V187" s="56"/>
      <c r="W187" s="22"/>
      <c r="X187" s="199">
        <f aca="true" t="shared" si="43" ref="X187:X193">U187*2</f>
        <v>0</v>
      </c>
      <c r="Y187" s="22"/>
    </row>
    <row r="188" spans="1:25" ht="12.75">
      <c r="A188" s="71" t="s">
        <v>193</v>
      </c>
      <c r="B188" s="71" t="s">
        <v>194</v>
      </c>
      <c r="C188" s="216" t="s">
        <v>187</v>
      </c>
      <c r="D188" s="217"/>
      <c r="E188" s="21">
        <f>O188+'[1]50'!E188</f>
        <v>105</v>
      </c>
      <c r="F188" s="21">
        <f>O188+'[1]50'!F188</f>
        <v>75</v>
      </c>
      <c r="G188" s="21">
        <f aca="true" t="shared" si="44" ref="G188:G193">E188+25</f>
        <v>130</v>
      </c>
      <c r="H188" s="22">
        <f aca="true" t="shared" si="45" ref="H188:H193">Q188+10</f>
        <v>95</v>
      </c>
      <c r="I188" s="22">
        <f aca="true" t="shared" si="46" ref="I188:I193">Q188+5</f>
        <v>90</v>
      </c>
      <c r="J188" s="23">
        <v>3.8</v>
      </c>
      <c r="K188" s="24">
        <f aca="true" t="shared" si="47" ref="K188:K193">Q188+20</f>
        <v>105</v>
      </c>
      <c r="L188" s="24">
        <v>4.2</v>
      </c>
      <c r="M188" s="25">
        <f aca="true" t="shared" si="48" ref="M188:M193">Q188+5</f>
        <v>90</v>
      </c>
      <c r="N188" s="114">
        <v>-10</v>
      </c>
      <c r="O188" s="170"/>
      <c r="P188" s="171"/>
      <c r="Q188" s="68">
        <f>O188+'[1]50'!P188</f>
        <v>85</v>
      </c>
      <c r="R188" s="68">
        <v>3.4</v>
      </c>
      <c r="S188" s="26">
        <f aca="true" t="shared" si="49" ref="S188:S193">Q188+5</f>
        <v>90</v>
      </c>
      <c r="T188" s="26">
        <f aca="true" t="shared" si="50" ref="T188:T193">Q188+10</f>
        <v>95</v>
      </c>
      <c r="U188" s="27">
        <f aca="true" t="shared" si="51" ref="U188:U193">Q188/1.5</f>
        <v>56.666666666666664</v>
      </c>
      <c r="V188" s="28" t="s">
        <v>21</v>
      </c>
      <c r="W188" s="29">
        <v>105</v>
      </c>
      <c r="X188">
        <f t="shared" si="43"/>
        <v>113.33333333333333</v>
      </c>
      <c r="Y188" s="23">
        <f t="shared" si="41"/>
        <v>3.5999999999999996</v>
      </c>
    </row>
    <row r="189" spans="1:25" ht="12.75">
      <c r="A189" s="71" t="s">
        <v>193</v>
      </c>
      <c r="B189" s="71" t="s">
        <v>194</v>
      </c>
      <c r="C189" s="216" t="s">
        <v>188</v>
      </c>
      <c r="D189" s="217"/>
      <c r="E189" s="21">
        <f>O189+'[1]50'!E189</f>
        <v>105</v>
      </c>
      <c r="F189" s="21">
        <f>O189+'[1]50'!F189</f>
        <v>75</v>
      </c>
      <c r="G189" s="21">
        <f t="shared" si="44"/>
        <v>130</v>
      </c>
      <c r="H189" s="22">
        <f t="shared" si="45"/>
        <v>95</v>
      </c>
      <c r="I189" s="22">
        <f t="shared" si="46"/>
        <v>90</v>
      </c>
      <c r="J189" s="23">
        <v>3.8</v>
      </c>
      <c r="K189" s="24">
        <f t="shared" si="47"/>
        <v>105</v>
      </c>
      <c r="L189" s="24">
        <v>4.2</v>
      </c>
      <c r="M189" s="25">
        <f t="shared" si="48"/>
        <v>90</v>
      </c>
      <c r="N189" s="114">
        <v>-10</v>
      </c>
      <c r="O189" s="170"/>
      <c r="P189" s="171"/>
      <c r="Q189" s="68">
        <f>O189+'[1]50'!P189</f>
        <v>85</v>
      </c>
      <c r="R189" s="68">
        <v>3.4</v>
      </c>
      <c r="S189" s="26">
        <f t="shared" si="49"/>
        <v>90</v>
      </c>
      <c r="T189" s="26">
        <f t="shared" si="50"/>
        <v>95</v>
      </c>
      <c r="U189" s="27">
        <f t="shared" si="51"/>
        <v>56.666666666666664</v>
      </c>
      <c r="V189" s="28" t="s">
        <v>21</v>
      </c>
      <c r="W189" s="29">
        <v>105</v>
      </c>
      <c r="X189">
        <f t="shared" si="43"/>
        <v>113.33333333333333</v>
      </c>
      <c r="Y189" s="23">
        <f t="shared" si="41"/>
        <v>3.5999999999999996</v>
      </c>
    </row>
    <row r="190" spans="1:25" ht="12.75">
      <c r="A190" s="71" t="s">
        <v>193</v>
      </c>
      <c r="B190" s="71" t="s">
        <v>194</v>
      </c>
      <c r="C190" s="216" t="s">
        <v>189</v>
      </c>
      <c r="D190" s="217"/>
      <c r="E190" s="21">
        <f>O190+'[1]50'!E190</f>
        <v>169</v>
      </c>
      <c r="F190" s="21">
        <f>O190+'[1]50'!F190</f>
        <v>128</v>
      </c>
      <c r="G190" s="21">
        <f t="shared" si="44"/>
        <v>194</v>
      </c>
      <c r="H190" s="22">
        <f t="shared" si="45"/>
        <v>155</v>
      </c>
      <c r="I190" s="22">
        <f t="shared" si="46"/>
        <v>150</v>
      </c>
      <c r="J190" s="23">
        <v>6.2</v>
      </c>
      <c r="K190" s="24">
        <f t="shared" si="47"/>
        <v>165</v>
      </c>
      <c r="L190" s="24">
        <v>6.6</v>
      </c>
      <c r="M190" s="25">
        <f t="shared" si="48"/>
        <v>150</v>
      </c>
      <c r="N190" s="114">
        <v>-10</v>
      </c>
      <c r="O190" s="170"/>
      <c r="P190" s="171"/>
      <c r="Q190" s="68">
        <f>O190+'[1]50'!P190</f>
        <v>145</v>
      </c>
      <c r="R190" s="68">
        <v>5.8</v>
      </c>
      <c r="S190" s="26">
        <f t="shared" si="49"/>
        <v>150</v>
      </c>
      <c r="T190" s="26">
        <f t="shared" si="50"/>
        <v>155</v>
      </c>
      <c r="U190" s="27">
        <f t="shared" si="51"/>
        <v>96.66666666666667</v>
      </c>
      <c r="V190" s="28" t="s">
        <v>21</v>
      </c>
      <c r="W190" s="29">
        <v>185</v>
      </c>
      <c r="X190">
        <f t="shared" si="43"/>
        <v>193.33333333333334</v>
      </c>
      <c r="Y190" s="23">
        <f t="shared" si="41"/>
        <v>6</v>
      </c>
    </row>
    <row r="191" spans="1:25" ht="12.75">
      <c r="A191" s="71" t="s">
        <v>193</v>
      </c>
      <c r="B191" s="71" t="s">
        <v>194</v>
      </c>
      <c r="C191" s="216" t="s">
        <v>190</v>
      </c>
      <c r="D191" s="217"/>
      <c r="E191" s="21">
        <f>O191+'[1]50'!E191</f>
        <v>169</v>
      </c>
      <c r="F191" s="21">
        <f>O191+'[1]50'!F191</f>
        <v>128</v>
      </c>
      <c r="G191" s="21">
        <f t="shared" si="44"/>
        <v>194</v>
      </c>
      <c r="H191" s="22">
        <f t="shared" si="45"/>
        <v>155</v>
      </c>
      <c r="I191" s="22">
        <f t="shared" si="46"/>
        <v>150</v>
      </c>
      <c r="J191" s="23">
        <v>6.2</v>
      </c>
      <c r="K191" s="24">
        <f t="shared" si="47"/>
        <v>165</v>
      </c>
      <c r="L191" s="24">
        <v>6.6</v>
      </c>
      <c r="M191" s="25">
        <f t="shared" si="48"/>
        <v>150</v>
      </c>
      <c r="N191" s="114">
        <v>-10</v>
      </c>
      <c r="O191" s="170"/>
      <c r="P191" s="171"/>
      <c r="Q191" s="68">
        <f>O191+'[1]50'!P191</f>
        <v>145</v>
      </c>
      <c r="R191" s="68">
        <v>5.8</v>
      </c>
      <c r="S191" s="26">
        <f t="shared" si="49"/>
        <v>150</v>
      </c>
      <c r="T191" s="26">
        <f t="shared" si="50"/>
        <v>155</v>
      </c>
      <c r="U191" s="27">
        <f t="shared" si="51"/>
        <v>96.66666666666667</v>
      </c>
      <c r="V191" s="28" t="s">
        <v>21</v>
      </c>
      <c r="W191" s="29">
        <v>185</v>
      </c>
      <c r="X191">
        <f t="shared" si="43"/>
        <v>193.33333333333334</v>
      </c>
      <c r="Y191" s="23">
        <f t="shared" si="41"/>
        <v>6</v>
      </c>
    </row>
    <row r="192" spans="1:25" ht="12.75">
      <c r="A192" s="71" t="s">
        <v>193</v>
      </c>
      <c r="B192" s="71" t="s">
        <v>194</v>
      </c>
      <c r="C192" s="216" t="s">
        <v>191</v>
      </c>
      <c r="D192" s="217"/>
      <c r="E192" s="21">
        <f>O192+'[1]50'!E192</f>
        <v>169</v>
      </c>
      <c r="F192" s="21">
        <f>O192+'[1]50'!F192</f>
        <v>128</v>
      </c>
      <c r="G192" s="21">
        <f t="shared" si="44"/>
        <v>194</v>
      </c>
      <c r="H192" s="22">
        <f t="shared" si="45"/>
        <v>155</v>
      </c>
      <c r="I192" s="22">
        <f t="shared" si="46"/>
        <v>150</v>
      </c>
      <c r="J192" s="23">
        <v>6.2</v>
      </c>
      <c r="K192" s="24">
        <f t="shared" si="47"/>
        <v>165</v>
      </c>
      <c r="L192" s="24">
        <v>6.6</v>
      </c>
      <c r="M192" s="25">
        <f t="shared" si="48"/>
        <v>150</v>
      </c>
      <c r="N192" s="114">
        <v>-10</v>
      </c>
      <c r="O192" s="170"/>
      <c r="P192" s="171"/>
      <c r="Q192" s="68">
        <f>O192+'[1]50'!P192</f>
        <v>145</v>
      </c>
      <c r="R192" s="68">
        <v>5.8</v>
      </c>
      <c r="S192" s="26">
        <f t="shared" si="49"/>
        <v>150</v>
      </c>
      <c r="T192" s="26">
        <f t="shared" si="50"/>
        <v>155</v>
      </c>
      <c r="U192" s="27">
        <f t="shared" si="51"/>
        <v>96.66666666666667</v>
      </c>
      <c r="V192" s="28" t="s">
        <v>21</v>
      </c>
      <c r="W192" s="29">
        <v>185</v>
      </c>
      <c r="X192">
        <f t="shared" si="43"/>
        <v>193.33333333333334</v>
      </c>
      <c r="Y192" s="23">
        <f>J192-0.2</f>
        <v>6</v>
      </c>
    </row>
    <row r="193" spans="1:25" ht="12.75">
      <c r="A193" s="71" t="s">
        <v>193</v>
      </c>
      <c r="B193" s="71" t="s">
        <v>194</v>
      </c>
      <c r="C193" s="216" t="s">
        <v>192</v>
      </c>
      <c r="D193" s="217"/>
      <c r="E193" s="21">
        <f>O193+'[1]50'!E193</f>
        <v>169</v>
      </c>
      <c r="F193" s="21">
        <f>O193+'[1]50'!F193</f>
        <v>128</v>
      </c>
      <c r="G193" s="21">
        <f t="shared" si="44"/>
        <v>194</v>
      </c>
      <c r="H193" s="22">
        <f t="shared" si="45"/>
        <v>155</v>
      </c>
      <c r="I193" s="22">
        <f t="shared" si="46"/>
        <v>150</v>
      </c>
      <c r="J193" s="23">
        <v>6.2</v>
      </c>
      <c r="K193" s="24">
        <f t="shared" si="47"/>
        <v>165</v>
      </c>
      <c r="L193" s="24">
        <v>6.6</v>
      </c>
      <c r="M193" s="25">
        <f t="shared" si="48"/>
        <v>150</v>
      </c>
      <c r="N193" s="114">
        <v>-10</v>
      </c>
      <c r="O193" s="170"/>
      <c r="P193" s="171"/>
      <c r="Q193" s="68">
        <f>O193+'[1]50'!P193</f>
        <v>145</v>
      </c>
      <c r="R193" s="68">
        <v>5.8</v>
      </c>
      <c r="S193" s="26">
        <f t="shared" si="49"/>
        <v>150</v>
      </c>
      <c r="T193" s="26">
        <f t="shared" si="50"/>
        <v>155</v>
      </c>
      <c r="U193" s="27">
        <f t="shared" si="51"/>
        <v>96.66666666666667</v>
      </c>
      <c r="V193" s="28" t="s">
        <v>21</v>
      </c>
      <c r="W193" s="29">
        <v>185</v>
      </c>
      <c r="X193">
        <f t="shared" si="43"/>
        <v>193.33333333333334</v>
      </c>
      <c r="Y193" s="23">
        <f>J193-0.2</f>
        <v>6</v>
      </c>
    </row>
    <row r="194" spans="1:25" ht="12.75">
      <c r="A194" s="77"/>
      <c r="B194" s="77"/>
      <c r="C194" s="250"/>
      <c r="D194" s="217"/>
      <c r="E194" s="251"/>
      <c r="F194" s="252"/>
      <c r="G194" s="68"/>
      <c r="H194" s="68"/>
      <c r="I194" s="251"/>
      <c r="J194" s="252"/>
      <c r="K194" s="26"/>
      <c r="L194" s="26"/>
      <c r="M194" s="26"/>
      <c r="N194" s="112"/>
      <c r="O194" s="206"/>
      <c r="P194" s="172"/>
      <c r="Q194" s="68"/>
      <c r="R194" s="68"/>
      <c r="S194" s="26"/>
      <c r="T194" s="26"/>
      <c r="U194" s="69"/>
      <c r="V194" s="70"/>
      <c r="W194" s="26"/>
      <c r="X194" s="207"/>
      <c r="Y194" s="68"/>
    </row>
  </sheetData>
  <sheetProtection password="ED05" sheet="1" objects="1" scenarios="1" selectLockedCells="1" selectUnlockedCells="1"/>
  <mergeCells count="213">
    <mergeCell ref="I194:J194"/>
    <mergeCell ref="H2:Y2"/>
    <mergeCell ref="A178:B178"/>
    <mergeCell ref="A182:B182"/>
    <mergeCell ref="A187:B187"/>
    <mergeCell ref="E194:F194"/>
    <mergeCell ref="A139:B139"/>
    <mergeCell ref="A151:B151"/>
    <mergeCell ref="A166:B166"/>
    <mergeCell ref="A170:B170"/>
    <mergeCell ref="A96:B96"/>
    <mergeCell ref="A105:B105"/>
    <mergeCell ref="A119:B119"/>
    <mergeCell ref="A127:B127"/>
    <mergeCell ref="A49:B49"/>
    <mergeCell ref="A53:B53"/>
    <mergeCell ref="C56:D56"/>
    <mergeCell ref="A79:B79"/>
    <mergeCell ref="A4:B4"/>
    <mergeCell ref="A8:B8"/>
    <mergeCell ref="C42:D42"/>
    <mergeCell ref="A44:B44"/>
    <mergeCell ref="C44:D44"/>
    <mergeCell ref="C78:D78"/>
    <mergeCell ref="C122:D122"/>
    <mergeCell ref="C160:D160"/>
    <mergeCell ref="C102:D102"/>
    <mergeCell ref="C85:D85"/>
    <mergeCell ref="C124:D124"/>
    <mergeCell ref="C86:D86"/>
    <mergeCell ref="C87:D87"/>
    <mergeCell ref="C88:D88"/>
    <mergeCell ref="C79:D79"/>
    <mergeCell ref="C75:D75"/>
    <mergeCell ref="C62:D62"/>
    <mergeCell ref="C68:D68"/>
    <mergeCell ref="C67:D67"/>
    <mergeCell ref="C63:D63"/>
    <mergeCell ref="C51:D51"/>
    <mergeCell ref="C77:D77"/>
    <mergeCell ref="C70:D70"/>
    <mergeCell ref="C65:D65"/>
    <mergeCell ref="C66:D66"/>
    <mergeCell ref="C72:D72"/>
    <mergeCell ref="C73:D73"/>
    <mergeCell ref="C74:D74"/>
    <mergeCell ref="C76:D76"/>
    <mergeCell ref="C69:D69"/>
    <mergeCell ref="C52:D52"/>
    <mergeCell ref="C64:D64"/>
    <mergeCell ref="C59:D59"/>
    <mergeCell ref="C60:D60"/>
    <mergeCell ref="C54:D54"/>
    <mergeCell ref="C55:D55"/>
    <mergeCell ref="C1:D1"/>
    <mergeCell ref="C2:D2"/>
    <mergeCell ref="C3:D3"/>
    <mergeCell ref="C4:D4"/>
    <mergeCell ref="C5:D5"/>
    <mergeCell ref="C6:D6"/>
    <mergeCell ref="C7:D7"/>
    <mergeCell ref="C8:D8"/>
    <mergeCell ref="C12:D12"/>
    <mergeCell ref="C13:D13"/>
    <mergeCell ref="C15:D15"/>
    <mergeCell ref="C10:D10"/>
    <mergeCell ref="C11:D11"/>
    <mergeCell ref="C9:D9"/>
    <mergeCell ref="C16:D16"/>
    <mergeCell ref="C14:D14"/>
    <mergeCell ref="C17:D17"/>
    <mergeCell ref="C18:D18"/>
    <mergeCell ref="C19:D19"/>
    <mergeCell ref="C20:D20"/>
    <mergeCell ref="C21:D21"/>
    <mergeCell ref="C22:D22"/>
    <mergeCell ref="C32:D32"/>
    <mergeCell ref="C31:D31"/>
    <mergeCell ref="C23:D23"/>
    <mergeCell ref="C24:D24"/>
    <mergeCell ref="C25:D25"/>
    <mergeCell ref="C26:D26"/>
    <mergeCell ref="C40:D40"/>
    <mergeCell ref="C43:D43"/>
    <mergeCell ref="C45:D45"/>
    <mergeCell ref="C27:D27"/>
    <mergeCell ref="C33:D33"/>
    <mergeCell ref="C34:D34"/>
    <mergeCell ref="C35:D35"/>
    <mergeCell ref="C28:D28"/>
    <mergeCell ref="C29:D29"/>
    <mergeCell ref="C30:D30"/>
    <mergeCell ref="C36:D36"/>
    <mergeCell ref="C37:D37"/>
    <mergeCell ref="C38:D38"/>
    <mergeCell ref="C39:D39"/>
    <mergeCell ref="C41:D41"/>
    <mergeCell ref="C90:D90"/>
    <mergeCell ref="C80:D80"/>
    <mergeCell ref="C89:D89"/>
    <mergeCell ref="C81:D81"/>
    <mergeCell ref="C82:D82"/>
    <mergeCell ref="C83:D83"/>
    <mergeCell ref="C47:D47"/>
    <mergeCell ref="C93:D93"/>
    <mergeCell ref="C94:D94"/>
    <mergeCell ref="C91:D91"/>
    <mergeCell ref="C46:D46"/>
    <mergeCell ref="C49:D49"/>
    <mergeCell ref="C58:D58"/>
    <mergeCell ref="C71:D71"/>
    <mergeCell ref="C61:D61"/>
    <mergeCell ref="C48:D48"/>
    <mergeCell ref="C50:D50"/>
    <mergeCell ref="C103:D103"/>
    <mergeCell ref="C104:D104"/>
    <mergeCell ref="C92:D92"/>
    <mergeCell ref="C96:D96"/>
    <mergeCell ref="C100:D100"/>
    <mergeCell ref="C101:D101"/>
    <mergeCell ref="C97:D97"/>
    <mergeCell ref="C99:D99"/>
    <mergeCell ref="C95:D95"/>
    <mergeCell ref="C98:D98"/>
    <mergeCell ref="C114:D114"/>
    <mergeCell ref="C108:D108"/>
    <mergeCell ref="C105:D105"/>
    <mergeCell ref="C107:D107"/>
    <mergeCell ref="C109:D109"/>
    <mergeCell ref="C110:D110"/>
    <mergeCell ref="C111:D111"/>
    <mergeCell ref="C112:D112"/>
    <mergeCell ref="C113:D113"/>
    <mergeCell ref="C106:D106"/>
    <mergeCell ref="C125:D125"/>
    <mergeCell ref="C123:D123"/>
    <mergeCell ref="C115:D115"/>
    <mergeCell ref="C116:D116"/>
    <mergeCell ref="C117:D117"/>
    <mergeCell ref="C120:D120"/>
    <mergeCell ref="C119:D119"/>
    <mergeCell ref="C121:D121"/>
    <mergeCell ref="C118:D118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42:D142"/>
    <mergeCell ref="C143:D14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4:D144"/>
    <mergeCell ref="C145:D145"/>
    <mergeCell ref="C161:D161"/>
    <mergeCell ref="C159:D159"/>
    <mergeCell ref="C153:D153"/>
    <mergeCell ref="C150:D150"/>
    <mergeCell ref="C149:D149"/>
    <mergeCell ref="C146:D146"/>
    <mergeCell ref="C147:D147"/>
    <mergeCell ref="C148:D148"/>
    <mergeCell ref="C162:D162"/>
    <mergeCell ref="C151:D151"/>
    <mergeCell ref="C157:D157"/>
    <mergeCell ref="C154:D154"/>
    <mergeCell ref="C155:D155"/>
    <mergeCell ref="C156:D156"/>
    <mergeCell ref="C152:D152"/>
    <mergeCell ref="C158:D158"/>
    <mergeCell ref="C170:D170"/>
    <mergeCell ref="C175:D175"/>
    <mergeCell ref="C163:D163"/>
    <mergeCell ref="C164:D164"/>
    <mergeCell ref="C166:D166"/>
    <mergeCell ref="C167:D167"/>
    <mergeCell ref="C168:D168"/>
    <mergeCell ref="C169:D169"/>
    <mergeCell ref="C165:D165"/>
    <mergeCell ref="C171:D171"/>
    <mergeCell ref="C176:D176"/>
    <mergeCell ref="C177:D177"/>
    <mergeCell ref="C174:D174"/>
    <mergeCell ref="C180:D180"/>
    <mergeCell ref="C178:D178"/>
    <mergeCell ref="C179:D179"/>
    <mergeCell ref="C181:D181"/>
    <mergeCell ref="C182:D182"/>
    <mergeCell ref="C190:D190"/>
    <mergeCell ref="C191:D191"/>
    <mergeCell ref="C192:D192"/>
    <mergeCell ref="C183:D183"/>
    <mergeCell ref="C184:D184"/>
    <mergeCell ref="C185:D185"/>
    <mergeCell ref="C186:D186"/>
    <mergeCell ref="C187:D187"/>
    <mergeCell ref="C188:D188"/>
    <mergeCell ref="C189:D189"/>
    <mergeCell ref="C193:D193"/>
    <mergeCell ref="C57:D57"/>
    <mergeCell ref="C84:D84"/>
    <mergeCell ref="C172:D172"/>
    <mergeCell ref="C173:D173"/>
    <mergeCell ref="C194:D194"/>
  </mergeCells>
  <printOptions/>
  <pageMargins left="0.22" right="0.25" top="1" bottom="1" header="0.5" footer="0.5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2015-08-27T14:22:51Z</cp:lastPrinted>
  <dcterms:created xsi:type="dcterms:W3CDTF">1996-10-08T23:32:33Z</dcterms:created>
  <dcterms:modified xsi:type="dcterms:W3CDTF">2015-08-27T14:24:53Z</dcterms:modified>
  <cp:category/>
  <cp:version/>
  <cp:contentType/>
  <cp:contentStatus/>
</cp:coreProperties>
</file>